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000" activeTab="0"/>
  </bookViews>
  <sheets>
    <sheet name="AB01" sheetId="1" r:id="rId1"/>
  </sheets>
  <definedNames>
    <definedName name="_xlnm.Print_Area" localSheetId="0">'AB01'!$A$1:$J$127</definedName>
    <definedName name="_xlnm.Print_Titles" localSheetId="0">'AB01'!$6:$7</definedName>
  </definedNames>
  <calcPr fullCalcOnLoad="1"/>
</workbook>
</file>

<file path=xl/sharedStrings.xml><?xml version="1.0" encoding="utf-8"?>
<sst xmlns="http://schemas.openxmlformats.org/spreadsheetml/2006/main" count="194" uniqueCount="150">
  <si>
    <t>ANEXA</t>
  </si>
  <si>
    <t>Platile efectuate din FONDUL NATIONAL UNIC DE ASIGURARI SOCIALE DE SANATATE PE UNITATILE SANITARE CU PATURI</t>
  </si>
  <si>
    <t>mii  lei</t>
  </si>
  <si>
    <t>Subcap. alin.</t>
  </si>
  <si>
    <t>Titlu art.</t>
  </si>
  <si>
    <t>Alin.</t>
  </si>
  <si>
    <t>Denumirea indicatorilor</t>
  </si>
  <si>
    <t>Credite bugetare aprobate</t>
  </si>
  <si>
    <t>Credite de angajament</t>
  </si>
  <si>
    <t>Credite bugetare trimestriale cumulate</t>
  </si>
  <si>
    <t>Plati nete de casa cumulat din care :</t>
  </si>
  <si>
    <t>Luna curenta</t>
  </si>
  <si>
    <t>Cheltuieli efective</t>
  </si>
  <si>
    <t>II. CHELTUIELI - TOTAL</t>
  </si>
  <si>
    <t>.01.</t>
  </si>
  <si>
    <t>CHELTUIELI CURENTE</t>
  </si>
  <si>
    <t xml:space="preserve"> 10 TITLUL I CHELTUIELI DE PERSONAL (TOTAL 1+2), din care:</t>
  </si>
  <si>
    <t>1.Transferuri din bugetul fondului national unic de asigurări sociale de sănătate către unitățile sanitare pentru acoperirea creșterilor salariale, din care:</t>
  </si>
  <si>
    <t>~ art.38, alin.3, lit.g) din Legea nr.153/2017-( sume fara contributii)</t>
  </si>
  <si>
    <t>~ art.38, alin.4 din Legea nr.153/2017 ( sume fara contributii)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</si>
  <si>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</si>
  <si>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</si>
  <si>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r>
      <t xml:space="preserve">~ majorarea acordată suplimentar drepturilor salariale cuvenite, in cuantum de 75%,  pentru personalul din unităţile sanitare publice, conform art.3^1 din Legea nr.19/2020, cu modificarile si completarile ulterioare,   </t>
    </r>
    <r>
      <rPr>
        <b/>
        <sz val="10"/>
        <rFont val="Arial"/>
        <family val="2"/>
      </rPr>
      <t>( sume fara contributii)</t>
    </r>
  </si>
  <si>
    <t>Transferuri pentru stimulentul de risc</t>
  </si>
  <si>
    <t>Contributii, din care:</t>
  </si>
  <si>
    <t>Contributia asiguratorie pentru munca</t>
  </si>
  <si>
    <t>2.CHELTUIELI DE PERSONAL - ( activitate curenta fara transferuri din FNUASS) , din care:</t>
  </si>
  <si>
    <t>Cheltuieli salariale in bani</t>
  </si>
  <si>
    <t>.01</t>
  </si>
  <si>
    <t>Salarii de baza</t>
  </si>
  <si>
    <t>.02</t>
  </si>
  <si>
    <t>Salarii de merit</t>
  </si>
  <si>
    <t>.03</t>
  </si>
  <si>
    <t>Indemnizatii de conducere</t>
  </si>
  <si>
    <t>.04</t>
  </si>
  <si>
    <t>Spor de vechime</t>
  </si>
  <si>
    <t>.05</t>
  </si>
  <si>
    <t>Sporuri pentru conditii de munca</t>
  </si>
  <si>
    <t>.06</t>
  </si>
  <si>
    <t>Alte sporuri</t>
  </si>
  <si>
    <t>.07</t>
  </si>
  <si>
    <t>Ore suplimentare</t>
  </si>
  <si>
    <t>.08</t>
  </si>
  <si>
    <t>Fond de premii</t>
  </si>
  <si>
    <t>.09</t>
  </si>
  <si>
    <t>Indemnizatie de vacanta</t>
  </si>
  <si>
    <t>.10</t>
  </si>
  <si>
    <t>Fond pentru posturi ocupate prin cumul</t>
  </si>
  <si>
    <t>.11</t>
  </si>
  <si>
    <t>Fond aferent platii cu ora</t>
  </si>
  <si>
    <t>.12</t>
  </si>
  <si>
    <t>Indemnizatii platite unor persoane din afara unitatii</t>
  </si>
  <si>
    <t>.13</t>
  </si>
  <si>
    <t>Indemnizatii de delegare</t>
  </si>
  <si>
    <t>.14</t>
  </si>
  <si>
    <t>Indemnizatii de detasare</t>
  </si>
  <si>
    <t>.15</t>
  </si>
  <si>
    <t>Alocatii pentru transportul la si de la locul de munca</t>
  </si>
  <si>
    <t>.16</t>
  </si>
  <si>
    <t>Alocatii pentru locuinte</t>
  </si>
  <si>
    <t>.17</t>
  </si>
  <si>
    <t>Indemnizatie de hrana</t>
  </si>
  <si>
    <t>Alte drepturi salariale in bani</t>
  </si>
  <si>
    <t>Cheltuieli salariale in natura</t>
  </si>
  <si>
    <t>Tichete de masa</t>
  </si>
  <si>
    <t>Norme de hrana</t>
  </si>
  <si>
    <t>Uniforme si echipament obligatoriu</t>
  </si>
  <si>
    <t>Vouchere de vacanta</t>
  </si>
  <si>
    <t>Alte drepturi salariale in natura</t>
  </si>
  <si>
    <t>20 TITLUL II BUNURI SI SERVICII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</si>
  <si>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</si>
  <si>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</si>
  <si>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</si>
  <si>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</si>
  <si>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</si>
  <si>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</si>
  <si>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</si>
  <si>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</si>
  <si>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</si>
  <si>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</si>
  <si>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</si>
  <si>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</si>
  <si>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</si>
  <si>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</si>
  <si>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</si>
  <si>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</si>
  <si>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 xml:space="preserve">Medicamente </t>
  </si>
  <si>
    <t xml:space="preserve">Materiale sanitare </t>
  </si>
  <si>
    <t>Reactivi</t>
  </si>
  <si>
    <t>Dezinfectanti</t>
  </si>
  <si>
    <t>Bunuri de natura obiectelor de inventar</t>
  </si>
  <si>
    <t xml:space="preserve">Uniforme si echipament </t>
  </si>
  <si>
    <t>Lenjerie si accesorii de pat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</si>
  <si>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</si>
  <si>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</si>
  <si>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</si>
  <si>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</si>
  <si>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</si>
  <si>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Cercetare - dezvoltare</t>
  </si>
  <si>
    <t>Carti, publicatii si materiale documentare</t>
  </si>
  <si>
    <t>Consultanta si expertiza</t>
  </si>
  <si>
    <t>Pregatire profesionala</t>
  </si>
  <si>
    <t>Protectia muncii</t>
  </si>
  <si>
    <t>Cheltuieli judiciare si extrajudiciare pentru interesele statului</t>
  </si>
  <si>
    <t>Tichete cadou</t>
  </si>
  <si>
    <t>Sume pentru medicamente utilizate in programele nationale cu scop curativ care fac obiectul contractelor de tip COST VOLUM</t>
  </si>
  <si>
    <t>Programe de sanatate, total din care:</t>
  </si>
  <si>
    <t>Programul national de oncologie</t>
  </si>
  <si>
    <t>Programul national  de diabet zaharat</t>
  </si>
  <si>
    <t>Programul national de transplant de organe, tesuturi si celule de origine umana</t>
  </si>
  <si>
    <t xml:space="preserve">Programul naţional de tratament pentru boli rare </t>
  </si>
  <si>
    <t>Programul naţional de tratament al bolilor neurologice</t>
  </si>
  <si>
    <t xml:space="preserve">Programul naţional de tratament al hemofiliei şi talasemiei </t>
  </si>
  <si>
    <t>Programul  national de tratament al surditatii prin proteze auditive implantabile (implant cohlear si proteze auditive)</t>
  </si>
  <si>
    <t>Programul national de boli endocrine</t>
  </si>
  <si>
    <t>Programul national de ortopedie</t>
  </si>
  <si>
    <t>Programul national de terapie intensiva a insuficientei hepatice</t>
  </si>
  <si>
    <t>Programul naţional de boli cardiovasculare</t>
  </si>
  <si>
    <t>Programul national de sanatate mintala</t>
  </si>
  <si>
    <t>Program naţional de diagnostic şi tratament cu ajutorul aparaturii de înaltă performanţă, din care:</t>
  </si>
  <si>
    <t xml:space="preserve">Subprogramul de radiologie intervenţională </t>
  </si>
  <si>
    <t xml:space="preserve">Subprogramul de diagnostic şi tratament al epilepsiei rezistente la tratamentul medicamentos </t>
  </si>
  <si>
    <t>Subprogramul de tratament al hidrocefaliei congenitale sau dobândite la copil</t>
  </si>
  <si>
    <t>Subprogramul de tratament al durerii neuropate prin implant de neurostimulator medular</t>
  </si>
  <si>
    <t>Programul national de supleere a functiei renale la bolnavii cu insuficienta renala cronica</t>
  </si>
  <si>
    <t>Alte cheltuieli</t>
  </si>
  <si>
    <t>Reclama si publicitate</t>
  </si>
  <si>
    <t>Prime de asigurare non-viata</t>
  </si>
  <si>
    <t>Chirii</t>
  </si>
  <si>
    <t>Executarea silita a creantelor bugetare</t>
  </si>
  <si>
    <t>Alte cheltuieli cu bunuri si servicii</t>
  </si>
  <si>
    <t>59.TITLUL IX ALTE CHELTUIELI</t>
  </si>
  <si>
    <t>Despagubiri civile</t>
  </si>
  <si>
    <t>Sume aferente persoanelor cu handicap neincadrate</t>
  </si>
  <si>
    <t>70. CHELTUIELI DE CAPITAL</t>
  </si>
  <si>
    <t>71. TITLUL X ACTIVE NEFINANCIARE</t>
  </si>
  <si>
    <t>Active fixe ( inclusiv reparatii capitale )</t>
  </si>
  <si>
    <t>Constructii</t>
  </si>
  <si>
    <t>Masini, echipamente si mijloace de transport</t>
  </si>
  <si>
    <t>Mobilier, aparatura birotica si alte active corporale</t>
  </si>
  <si>
    <t>.30</t>
  </si>
  <si>
    <t>Alte active fixe ( inclusiv reparatii capitale )</t>
  </si>
  <si>
    <t>Reparatii capitale aferente activelor fixe</t>
  </si>
  <si>
    <t>Plati efectuate in anii precedenti si recuperate in anul curent</t>
  </si>
  <si>
    <t xml:space="preserve">Răspundem de corectitudinea datelor raportate </t>
  </si>
  <si>
    <t>Manager,</t>
  </si>
  <si>
    <t>Director Economic,</t>
  </si>
  <si>
    <t>Spitalul MUNICIPAL DE URGENTA MOINESTI</t>
  </si>
  <si>
    <t>Nota: diferenta dintre plata si creditele  bugetare acordate, a fost suportata din soldul anului 2019</t>
  </si>
  <si>
    <t>luna iulie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</si>
</sst>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0" fillId="17" borderId="0" applyNumberFormat="0" applyBorder="0" applyAlignment="0" applyProtection="0"/>
    <xf numFmtId="0" fontId="24" fillId="9" borderId="1" applyNumberFormat="0" applyAlignment="0" applyProtection="0"/>
    <xf numFmtId="0" fontId="2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23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3" borderId="10" xfId="0" applyNumberFormat="1" applyFont="1" applyFill="1" applyBorder="1" applyAlignment="1">
      <alignment/>
    </xf>
    <xf numFmtId="3" fontId="2" fillId="3" borderId="10" xfId="0" applyNumberFormat="1" applyFont="1" applyFill="1" applyBorder="1" applyAlignment="1">
      <alignment horizontal="right"/>
    </xf>
    <xf numFmtId="3" fontId="4" fillId="3" borderId="10" xfId="0" applyNumberFormat="1" applyFont="1" applyFill="1" applyBorder="1" applyAlignment="1">
      <alignment horizontal="left" vertical="center" wrapText="1"/>
    </xf>
    <xf numFmtId="3" fontId="2" fillId="12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 horizontal="right"/>
    </xf>
    <xf numFmtId="3" fontId="2" fillId="12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3" fontId="2" fillId="10" borderId="10" xfId="0" applyNumberFormat="1" applyFont="1" applyFill="1" applyBorder="1" applyAlignment="1">
      <alignment/>
    </xf>
    <xf numFmtId="3" fontId="2" fillId="10" borderId="10" xfId="0" applyNumberFormat="1" applyFont="1" applyFill="1" applyBorder="1" applyAlignment="1">
      <alignment horizontal="right"/>
    </xf>
    <xf numFmtId="3" fontId="2" fillId="10" borderId="10" xfId="0" applyNumberFormat="1" applyFont="1" applyFill="1" applyBorder="1" applyAlignment="1">
      <alignment vertical="center" wrapText="1"/>
    </xf>
    <xf numFmtId="3" fontId="5" fillId="10" borderId="10" xfId="0" applyNumberFormat="1" applyFont="1" applyFill="1" applyBorder="1" applyAlignment="1">
      <alignment/>
    </xf>
    <xf numFmtId="3" fontId="3" fillId="10" borderId="10" xfId="0" applyNumberFormat="1" applyFont="1" applyFill="1" applyBorder="1" applyAlignment="1">
      <alignment horizontal="right"/>
    </xf>
    <xf numFmtId="3" fontId="5" fillId="1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0" fillId="10" borderId="10" xfId="0" applyNumberFormat="1" applyFont="1" applyFill="1" applyBorder="1" applyAlignment="1">
      <alignment vertical="center" wrapText="1"/>
    </xf>
    <xf numFmtId="3" fontId="0" fillId="10" borderId="10" xfId="0" applyNumberFormat="1" applyFont="1" applyFill="1" applyBorder="1" applyAlignment="1">
      <alignment/>
    </xf>
    <xf numFmtId="3" fontId="5" fillId="18" borderId="10" xfId="0" applyNumberFormat="1" applyFont="1" applyFill="1" applyBorder="1" applyAlignment="1">
      <alignment/>
    </xf>
    <xf numFmtId="3" fontId="3" fillId="18" borderId="10" xfId="0" applyNumberFormat="1" applyFont="1" applyFill="1" applyBorder="1" applyAlignment="1">
      <alignment horizontal="right"/>
    </xf>
    <xf numFmtId="3" fontId="5" fillId="18" borderId="10" xfId="0" applyNumberFormat="1" applyFont="1" applyFill="1" applyBorder="1" applyAlignment="1">
      <alignment horizontal="right"/>
    </xf>
    <xf numFmtId="3" fontId="2" fillId="18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9" borderId="10" xfId="0" applyNumberFormat="1" applyFont="1" applyFill="1" applyBorder="1" applyAlignment="1">
      <alignment/>
    </xf>
    <xf numFmtId="3" fontId="2" fillId="9" borderId="10" xfId="0" applyNumberFormat="1" applyFont="1" applyFill="1" applyBorder="1" applyAlignment="1">
      <alignment horizontal="right"/>
    </xf>
    <xf numFmtId="3" fontId="2" fillId="9" borderId="10" xfId="0" applyNumberFormat="1" applyFont="1" applyFill="1" applyBorder="1" applyAlignment="1">
      <alignment/>
    </xf>
    <xf numFmtId="4" fontId="0" fillId="19" borderId="0" xfId="0" applyNumberFormat="1" applyFont="1" applyFill="1" applyAlignment="1">
      <alignment/>
    </xf>
    <xf numFmtId="3" fontId="0" fillId="9" borderId="10" xfId="0" applyNumberFormat="1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justify" wrapText="1"/>
    </xf>
    <xf numFmtId="3" fontId="2" fillId="0" borderId="10" xfId="0" applyNumberFormat="1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9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4" fontId="7" fillId="0" borderId="10" xfId="55" applyNumberFormat="1" applyFont="1" applyBorder="1" applyAlignment="1">
      <alignment horizontal="left" vertical="center" wrapText="1"/>
      <protection/>
    </xf>
    <xf numFmtId="4" fontId="7" fillId="0" borderId="10" xfId="56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3" fontId="2" fillId="4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9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4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/>
    </xf>
    <xf numFmtId="164" fontId="2" fillId="3" borderId="10" xfId="0" applyNumberFormat="1" applyFont="1" applyFill="1" applyBorder="1" applyAlignment="1">
      <alignment/>
    </xf>
    <xf numFmtId="164" fontId="2" fillId="12" borderId="1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0" borderId="10" xfId="0" applyNumberFormat="1" applyFont="1" applyFill="1" applyBorder="1" applyAlignment="1">
      <alignment/>
    </xf>
    <xf numFmtId="164" fontId="2" fillId="19" borderId="10" xfId="0" applyNumberFormat="1" applyFont="1" applyFill="1" applyBorder="1" applyAlignment="1">
      <alignment/>
    </xf>
    <xf numFmtId="164" fontId="5" fillId="18" borderId="10" xfId="0" applyNumberFormat="1" applyFont="1" applyFill="1" applyBorder="1" applyAlignment="1">
      <alignment/>
    </xf>
    <xf numFmtId="164" fontId="2" fillId="9" borderId="10" xfId="0" applyNumberFormat="1" applyFont="1" applyFill="1" applyBorder="1" applyAlignment="1">
      <alignment/>
    </xf>
    <xf numFmtId="164" fontId="0" fillId="9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4" borderId="10" xfId="0" applyNumberFormat="1" applyFont="1" applyFill="1" applyBorder="1" applyAlignment="1">
      <alignment/>
    </xf>
    <xf numFmtId="3" fontId="1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3" fontId="14" fillId="0" borderId="0" xfId="0" applyNumberFormat="1" applyFont="1" applyAlignment="1" applyProtection="1">
      <alignment horizontal="center" vertical="center"/>
      <protection locked="0"/>
    </xf>
    <xf numFmtId="4" fontId="14" fillId="0" borderId="0" xfId="0" applyNumberFormat="1" applyFont="1" applyAlignment="1">
      <alignment horizontal="center" vertical="center"/>
    </xf>
    <xf numFmtId="0" fontId="0" fillId="19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3" fontId="10" fillId="0" borderId="11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get" xfId="55"/>
    <cellStyle name="Normal_Foaie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7.421875" style="3" customWidth="1"/>
    <col min="2" max="2" width="6.28125" style="3" customWidth="1"/>
    <col min="3" max="3" width="5.140625" style="3" bestFit="1" customWidth="1"/>
    <col min="4" max="4" width="49.00390625" style="3" customWidth="1"/>
    <col min="5" max="5" width="10.7109375" style="3" customWidth="1"/>
    <col min="6" max="6" width="15.00390625" style="3" customWidth="1"/>
    <col min="7" max="7" width="12.00390625" style="3" customWidth="1"/>
    <col min="8" max="8" width="11.28125" style="3" customWidth="1"/>
    <col min="9" max="9" width="9.140625" style="3" customWidth="1"/>
    <col min="10" max="10" width="10.00390625" style="3" customWidth="1"/>
    <col min="11" max="12" width="9.140625" style="3" customWidth="1"/>
    <col min="13" max="13" width="32.28125" style="3" customWidth="1"/>
    <col min="14" max="14" width="33.421875" style="3" customWidth="1"/>
    <col min="15" max="16384" width="9.140625" style="3" customWidth="1"/>
  </cols>
  <sheetData>
    <row r="1" spans="1:10" ht="12.75">
      <c r="A1" s="87" t="s">
        <v>147</v>
      </c>
      <c r="B1" s="87"/>
      <c r="C1" s="87"/>
      <c r="D1" s="87"/>
      <c r="E1" s="1"/>
      <c r="F1" s="1"/>
      <c r="G1" s="1"/>
      <c r="H1" s="1"/>
      <c r="I1" s="1"/>
      <c r="J1" s="2" t="s">
        <v>0</v>
      </c>
    </row>
    <row r="2" spans="1:9" ht="12.75">
      <c r="A2" s="1"/>
      <c r="B2" s="1"/>
      <c r="C2" s="1"/>
      <c r="D2" s="1"/>
      <c r="I2" s="1"/>
    </row>
    <row r="3" spans="1:10" ht="12.75" customHeight="1">
      <c r="A3" s="4"/>
      <c r="B3" s="88" t="s">
        <v>1</v>
      </c>
      <c r="C3" s="88"/>
      <c r="D3" s="88"/>
      <c r="E3" s="88"/>
      <c r="F3" s="88"/>
      <c r="G3" s="88"/>
      <c r="H3" s="88"/>
      <c r="I3" s="88"/>
      <c r="J3" s="88"/>
    </row>
    <row r="4" spans="1:10" ht="12.75">
      <c r="A4" s="4"/>
      <c r="B4" s="89" t="s">
        <v>149</v>
      </c>
      <c r="C4" s="89"/>
      <c r="D4" s="89"/>
      <c r="E4" s="89"/>
      <c r="F4" s="89"/>
      <c r="G4" s="89"/>
      <c r="H4" s="89"/>
      <c r="I4" s="89"/>
      <c r="J4" s="89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5" t="s">
        <v>2</v>
      </c>
    </row>
    <row r="6" spans="1:14" ht="62.2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6" t="s">
        <v>10</v>
      </c>
      <c r="I6" s="6" t="s">
        <v>11</v>
      </c>
      <c r="J6" s="6" t="s">
        <v>12</v>
      </c>
      <c r="N6" s="92"/>
    </row>
    <row r="7" spans="1:14" ht="12.75">
      <c r="A7" s="8"/>
      <c r="B7" s="9">
        <v>0</v>
      </c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N7" s="92"/>
    </row>
    <row r="8" spans="1:10" ht="12.75">
      <c r="A8" s="8"/>
      <c r="B8" s="8"/>
      <c r="C8" s="10"/>
      <c r="D8" s="11" t="s">
        <v>13</v>
      </c>
      <c r="E8" s="74">
        <f aca="true" t="shared" si="0" ref="E8:J8">E9+E121</f>
        <v>37144.500000000015</v>
      </c>
      <c r="F8" s="74">
        <f t="shared" si="0"/>
        <v>49648.280000000006</v>
      </c>
      <c r="G8" s="74">
        <f t="shared" si="0"/>
        <v>37144.500000000015</v>
      </c>
      <c r="H8" s="74">
        <f t="shared" si="0"/>
        <v>42211.51000000001</v>
      </c>
      <c r="I8" s="74">
        <f t="shared" si="0"/>
        <v>6350.92</v>
      </c>
      <c r="J8" s="74">
        <f t="shared" si="0"/>
        <v>41639.666000000005</v>
      </c>
    </row>
    <row r="9" spans="1:10" ht="12.75">
      <c r="A9" s="8"/>
      <c r="B9" s="10" t="s">
        <v>14</v>
      </c>
      <c r="C9" s="10"/>
      <c r="D9" s="11" t="s">
        <v>15</v>
      </c>
      <c r="E9" s="74">
        <f aca="true" t="shared" si="1" ref="E9:J9">E10+E48+E110+E113</f>
        <v>37231.52000000001</v>
      </c>
      <c r="F9" s="74">
        <f t="shared" si="1"/>
        <v>49735.3</v>
      </c>
      <c r="G9" s="74">
        <f t="shared" si="1"/>
        <v>37231.52000000001</v>
      </c>
      <c r="H9" s="74">
        <f t="shared" si="1"/>
        <v>42298.530000000006</v>
      </c>
      <c r="I9" s="74">
        <f t="shared" si="1"/>
        <v>6350.92</v>
      </c>
      <c r="J9" s="74">
        <f t="shared" si="1"/>
        <v>41639.666000000005</v>
      </c>
    </row>
    <row r="10" spans="1:10" ht="25.5">
      <c r="A10" s="12">
        <v>10</v>
      </c>
      <c r="B10" s="13"/>
      <c r="C10" s="13"/>
      <c r="D10" s="14" t="s">
        <v>16</v>
      </c>
      <c r="E10" s="75">
        <f aca="true" t="shared" si="2" ref="E10:J10">+E11+E20</f>
        <v>28597.400000000005</v>
      </c>
      <c r="F10" s="75">
        <f t="shared" si="2"/>
        <v>33475.14</v>
      </c>
      <c r="G10" s="75">
        <f t="shared" si="2"/>
        <v>28597.400000000005</v>
      </c>
      <c r="H10" s="75">
        <f t="shared" si="2"/>
        <v>28597.400000000005</v>
      </c>
      <c r="I10" s="75">
        <f t="shared" si="2"/>
        <v>4150.05</v>
      </c>
      <c r="J10" s="75">
        <f t="shared" si="2"/>
        <v>28207.382</v>
      </c>
    </row>
    <row r="11" spans="1:14" ht="51">
      <c r="A11" s="15"/>
      <c r="B11" s="16"/>
      <c r="C11" s="16"/>
      <c r="D11" s="17" t="s">
        <v>17</v>
      </c>
      <c r="E11" s="76">
        <f aca="true" t="shared" si="3" ref="E11:J11">+E12+E13+E18+E16+E17</f>
        <v>13407.730000000001</v>
      </c>
      <c r="F11" s="76">
        <f t="shared" si="3"/>
        <v>13407.730000000001</v>
      </c>
      <c r="G11" s="76">
        <f t="shared" si="3"/>
        <v>13407.730000000001</v>
      </c>
      <c r="H11" s="76">
        <f t="shared" si="3"/>
        <v>13407.730000000001</v>
      </c>
      <c r="I11" s="76">
        <f t="shared" si="3"/>
        <v>2000.26</v>
      </c>
      <c r="J11" s="76">
        <f t="shared" si="3"/>
        <v>13513.8</v>
      </c>
      <c r="N11" s="18"/>
    </row>
    <row r="12" spans="1:14" ht="25.5">
      <c r="A12" s="19"/>
      <c r="B12" s="20"/>
      <c r="C12" s="20"/>
      <c r="D12" s="21" t="s">
        <v>18</v>
      </c>
      <c r="E12" s="77">
        <v>11890.54</v>
      </c>
      <c r="F12" s="77">
        <v>11890.54</v>
      </c>
      <c r="G12" s="77">
        <v>11890.54</v>
      </c>
      <c r="H12" s="77">
        <v>11890.54</v>
      </c>
      <c r="I12" s="77">
        <v>1691.2</v>
      </c>
      <c r="J12" s="77">
        <v>11910.21</v>
      </c>
      <c r="N12" s="18"/>
    </row>
    <row r="13" spans="1:14" s="25" customFormat="1" ht="25.5">
      <c r="A13" s="22"/>
      <c r="B13" s="23"/>
      <c r="C13" s="24"/>
      <c r="D13" s="21" t="s">
        <v>19</v>
      </c>
      <c r="E13" s="78">
        <f aca="true" t="shared" si="4" ref="E13:J13">+E14+E15</f>
        <v>879.54</v>
      </c>
      <c r="F13" s="78">
        <f t="shared" si="4"/>
        <v>879.54</v>
      </c>
      <c r="G13" s="78">
        <f t="shared" si="4"/>
        <v>879.54</v>
      </c>
      <c r="H13" s="78">
        <f t="shared" si="4"/>
        <v>879.54</v>
      </c>
      <c r="I13" s="78">
        <f t="shared" si="4"/>
        <v>168.03</v>
      </c>
      <c r="J13" s="78">
        <f t="shared" si="4"/>
        <v>963.6</v>
      </c>
      <c r="M13" s="3"/>
      <c r="N13" s="3"/>
    </row>
    <row r="14" spans="1:14" s="25" customFormat="1" ht="102">
      <c r="A14" s="22"/>
      <c r="B14" s="23"/>
      <c r="C14" s="24"/>
      <c r="D14" s="26" t="s">
        <v>20</v>
      </c>
      <c r="E14" s="78">
        <v>568.63</v>
      </c>
      <c r="F14" s="78">
        <v>568.63</v>
      </c>
      <c r="G14" s="78">
        <v>568.63</v>
      </c>
      <c r="H14" s="78">
        <v>568.63</v>
      </c>
      <c r="I14" s="78">
        <v>79.67</v>
      </c>
      <c r="J14" s="78">
        <v>564.32</v>
      </c>
      <c r="M14" s="3"/>
      <c r="N14" s="3"/>
    </row>
    <row r="15" spans="1:14" s="25" customFormat="1" ht="89.25">
      <c r="A15" s="22"/>
      <c r="B15" s="23"/>
      <c r="C15" s="24"/>
      <c r="D15" s="26" t="s">
        <v>21</v>
      </c>
      <c r="E15" s="78">
        <v>310.91</v>
      </c>
      <c r="F15" s="78">
        <v>310.91</v>
      </c>
      <c r="G15" s="78">
        <v>310.91</v>
      </c>
      <c r="H15" s="78">
        <v>310.91</v>
      </c>
      <c r="I15" s="78">
        <v>88.36</v>
      </c>
      <c r="J15" s="78">
        <v>399.28</v>
      </c>
      <c r="M15" s="3"/>
      <c r="N15" s="3"/>
    </row>
    <row r="16" spans="1:14" s="25" customFormat="1" ht="63.75">
      <c r="A16" s="22"/>
      <c r="B16" s="23"/>
      <c r="C16" s="24"/>
      <c r="D16" s="26" t="s">
        <v>22</v>
      </c>
      <c r="E16" s="78">
        <v>342.63</v>
      </c>
      <c r="F16" s="78">
        <v>342.63</v>
      </c>
      <c r="G16" s="78">
        <v>342.63</v>
      </c>
      <c r="H16" s="78">
        <v>342.63</v>
      </c>
      <c r="I16" s="78">
        <v>97.02</v>
      </c>
      <c r="J16" s="78">
        <v>342.63</v>
      </c>
      <c r="M16" s="3"/>
      <c r="N16" s="3"/>
    </row>
    <row r="17" spans="1:14" s="25" customFormat="1" ht="12.75">
      <c r="A17" s="22"/>
      <c r="B17" s="23"/>
      <c r="C17" s="24"/>
      <c r="D17" s="21" t="s">
        <v>23</v>
      </c>
      <c r="E17" s="78"/>
      <c r="F17" s="78"/>
      <c r="G17" s="78"/>
      <c r="H17" s="78"/>
      <c r="I17" s="78"/>
      <c r="J17" s="78"/>
      <c r="M17" s="3"/>
      <c r="N17" s="3"/>
    </row>
    <row r="18" spans="1:14" s="25" customFormat="1" ht="12.75">
      <c r="A18" s="22"/>
      <c r="B18" s="23"/>
      <c r="C18" s="24"/>
      <c r="D18" s="19" t="s">
        <v>24</v>
      </c>
      <c r="E18" s="79">
        <f aca="true" t="shared" si="5" ref="E18:J18">SUM(E19)</f>
        <v>295.02</v>
      </c>
      <c r="F18" s="79">
        <f t="shared" si="5"/>
        <v>295.02</v>
      </c>
      <c r="G18" s="79">
        <f t="shared" si="5"/>
        <v>295.02</v>
      </c>
      <c r="H18" s="79">
        <f t="shared" si="5"/>
        <v>295.02</v>
      </c>
      <c r="I18" s="79">
        <f t="shared" si="5"/>
        <v>44.01</v>
      </c>
      <c r="J18" s="79">
        <f t="shared" si="5"/>
        <v>297.36</v>
      </c>
      <c r="M18" s="3"/>
      <c r="N18" s="3"/>
    </row>
    <row r="19" spans="1:14" s="25" customFormat="1" ht="12.75">
      <c r="A19" s="22"/>
      <c r="B19" s="23"/>
      <c r="C19" s="24"/>
      <c r="D19" s="27" t="s">
        <v>25</v>
      </c>
      <c r="E19" s="78">
        <v>295.02</v>
      </c>
      <c r="F19" s="78">
        <v>295.02</v>
      </c>
      <c r="G19" s="78">
        <v>295.02</v>
      </c>
      <c r="H19" s="78">
        <v>295.02</v>
      </c>
      <c r="I19" s="78">
        <v>44.01</v>
      </c>
      <c r="J19" s="78">
        <v>297.36</v>
      </c>
      <c r="M19" s="3"/>
      <c r="N19" s="3"/>
    </row>
    <row r="20" spans="1:14" s="25" customFormat="1" ht="25.5">
      <c r="A20" s="28"/>
      <c r="B20" s="29"/>
      <c r="C20" s="30"/>
      <c r="D20" s="31" t="s">
        <v>26</v>
      </c>
      <c r="E20" s="80">
        <f aca="true" t="shared" si="6" ref="E20:J20">+E21+E40+E46</f>
        <v>15189.670000000004</v>
      </c>
      <c r="F20" s="80">
        <f t="shared" si="6"/>
        <v>20067.409999999996</v>
      </c>
      <c r="G20" s="80">
        <f t="shared" si="6"/>
        <v>15189.670000000004</v>
      </c>
      <c r="H20" s="80">
        <f t="shared" si="6"/>
        <v>15189.670000000004</v>
      </c>
      <c r="I20" s="80">
        <f t="shared" si="6"/>
        <v>2149.79</v>
      </c>
      <c r="J20" s="80">
        <f t="shared" si="6"/>
        <v>14693.582000000002</v>
      </c>
      <c r="M20" s="32"/>
      <c r="N20" s="18"/>
    </row>
    <row r="21" spans="1:14" ht="12.75">
      <c r="A21" s="33"/>
      <c r="B21" s="34" t="s">
        <v>14</v>
      </c>
      <c r="C21" s="34"/>
      <c r="D21" s="35" t="s">
        <v>27</v>
      </c>
      <c r="E21" s="81">
        <f aca="true" t="shared" si="7" ref="E21:J21">E22+E23+E24+E25+E26+E27+E28+E29+E30+E31+E32+E33+E34+E35+E36+E37+E39+E38</f>
        <v>14866.890000000003</v>
      </c>
      <c r="F21" s="81">
        <f t="shared" si="7"/>
        <v>19744.629999999997</v>
      </c>
      <c r="G21" s="81">
        <f t="shared" si="7"/>
        <v>14866.890000000003</v>
      </c>
      <c r="H21" s="81">
        <f t="shared" si="7"/>
        <v>14866.890000000003</v>
      </c>
      <c r="I21" s="81">
        <f t="shared" si="7"/>
        <v>2104.46</v>
      </c>
      <c r="J21" s="81">
        <f t="shared" si="7"/>
        <v>14370.543000000001</v>
      </c>
      <c r="M21" s="32"/>
      <c r="N21" s="36"/>
    </row>
    <row r="22" spans="1:10" ht="12.75">
      <c r="A22" s="33"/>
      <c r="B22" s="34"/>
      <c r="C22" s="37" t="s">
        <v>28</v>
      </c>
      <c r="D22" s="33" t="s">
        <v>29</v>
      </c>
      <c r="E22" s="82">
        <v>11704.86</v>
      </c>
      <c r="F22" s="82">
        <v>16582.6</v>
      </c>
      <c r="G22" s="82">
        <v>11704.86</v>
      </c>
      <c r="H22" s="82">
        <v>11704.86</v>
      </c>
      <c r="I22" s="82">
        <v>1655.74</v>
      </c>
      <c r="J22" s="82">
        <v>11192.687</v>
      </c>
    </row>
    <row r="23" spans="1:14" s="38" customFormat="1" ht="12.75">
      <c r="A23" s="33"/>
      <c r="B23" s="34"/>
      <c r="C23" s="37" t="s">
        <v>30</v>
      </c>
      <c r="D23" s="33" t="s">
        <v>31</v>
      </c>
      <c r="E23" s="82"/>
      <c r="F23" s="82"/>
      <c r="G23" s="82"/>
      <c r="H23" s="82"/>
      <c r="I23" s="82">
        <v>0</v>
      </c>
      <c r="J23" s="82"/>
      <c r="M23" s="3"/>
      <c r="N23" s="18"/>
    </row>
    <row r="24" spans="1:17" s="38" customFormat="1" ht="12.75">
      <c r="A24" s="33"/>
      <c r="B24" s="34"/>
      <c r="C24" s="37" t="s">
        <v>32</v>
      </c>
      <c r="D24" s="33" t="s">
        <v>33</v>
      </c>
      <c r="E24" s="82"/>
      <c r="F24" s="82"/>
      <c r="G24" s="82"/>
      <c r="H24" s="82"/>
      <c r="I24" s="82">
        <v>0</v>
      </c>
      <c r="J24" s="82"/>
      <c r="M24" s="32"/>
      <c r="N24" s="18"/>
      <c r="O24" s="3"/>
      <c r="P24" s="3"/>
      <c r="Q24" s="3"/>
    </row>
    <row r="25" spans="1:17" s="38" customFormat="1" ht="12.75">
      <c r="A25" s="33"/>
      <c r="B25" s="34"/>
      <c r="C25" s="37" t="s">
        <v>34</v>
      </c>
      <c r="D25" s="33" t="s">
        <v>35</v>
      </c>
      <c r="E25" s="82"/>
      <c r="F25" s="82"/>
      <c r="G25" s="82"/>
      <c r="H25" s="82"/>
      <c r="I25" s="82">
        <v>0</v>
      </c>
      <c r="J25" s="82"/>
      <c r="M25" s="3"/>
      <c r="N25" s="3"/>
      <c r="O25" s="3"/>
      <c r="P25" s="3"/>
      <c r="Q25" s="3"/>
    </row>
    <row r="26" spans="1:17" s="38" customFormat="1" ht="12.75">
      <c r="A26" s="33"/>
      <c r="B26" s="34"/>
      <c r="C26" s="37" t="s">
        <v>36</v>
      </c>
      <c r="D26" s="33" t="s">
        <v>37</v>
      </c>
      <c r="E26" s="82">
        <v>1327.6</v>
      </c>
      <c r="F26" s="82">
        <v>1327.6</v>
      </c>
      <c r="G26" s="82">
        <v>1327.6</v>
      </c>
      <c r="H26" s="82">
        <v>1327.6</v>
      </c>
      <c r="I26" s="82">
        <v>189.92</v>
      </c>
      <c r="J26" s="82">
        <v>1327.6</v>
      </c>
      <c r="M26" s="3"/>
      <c r="N26" s="3"/>
      <c r="O26" s="3"/>
      <c r="P26" s="3"/>
      <c r="Q26" s="3"/>
    </row>
    <row r="27" spans="1:17" s="38" customFormat="1" ht="12.75">
      <c r="A27" s="33"/>
      <c r="B27" s="34"/>
      <c r="C27" s="37" t="s">
        <v>38</v>
      </c>
      <c r="D27" s="33" t="s">
        <v>39</v>
      </c>
      <c r="E27" s="82">
        <v>304.52</v>
      </c>
      <c r="F27" s="82">
        <v>304.52</v>
      </c>
      <c r="G27" s="82">
        <v>304.52</v>
      </c>
      <c r="H27" s="82">
        <v>304.52</v>
      </c>
      <c r="I27" s="82">
        <v>45.39</v>
      </c>
      <c r="J27" s="82">
        <v>279.705</v>
      </c>
      <c r="M27" s="93"/>
      <c r="N27" s="93"/>
      <c r="O27" s="93"/>
      <c r="P27" s="93"/>
      <c r="Q27" s="93"/>
    </row>
    <row r="28" spans="1:17" s="38" customFormat="1" ht="12.75">
      <c r="A28" s="33"/>
      <c r="B28" s="34"/>
      <c r="C28" s="37" t="s">
        <v>40</v>
      </c>
      <c r="D28" s="33" t="s">
        <v>41</v>
      </c>
      <c r="E28" s="82"/>
      <c r="F28" s="82"/>
      <c r="G28" s="82"/>
      <c r="H28" s="82"/>
      <c r="I28" s="82">
        <v>0</v>
      </c>
      <c r="J28" s="82"/>
      <c r="M28" s="94"/>
      <c r="N28" s="94"/>
      <c r="O28" s="94"/>
      <c r="P28" s="94"/>
      <c r="Q28" s="94"/>
    </row>
    <row r="29" spans="1:17" s="38" customFormat="1" ht="12.75" customHeight="1">
      <c r="A29" s="33"/>
      <c r="B29" s="34"/>
      <c r="C29" s="37" t="s">
        <v>42</v>
      </c>
      <c r="D29" s="33" t="s">
        <v>43</v>
      </c>
      <c r="E29" s="82"/>
      <c r="F29" s="82"/>
      <c r="G29" s="82"/>
      <c r="H29" s="82"/>
      <c r="I29" s="82">
        <v>0</v>
      </c>
      <c r="J29" s="82"/>
      <c r="M29" s="94"/>
      <c r="N29" s="94"/>
      <c r="O29" s="94"/>
      <c r="P29" s="94"/>
      <c r="Q29" s="94"/>
    </row>
    <row r="30" spans="1:17" s="38" customFormat="1" ht="12.75">
      <c r="A30" s="33"/>
      <c r="B30" s="34"/>
      <c r="C30" s="37" t="s">
        <v>44</v>
      </c>
      <c r="D30" s="33" t="s">
        <v>45</v>
      </c>
      <c r="E30" s="82"/>
      <c r="F30" s="82"/>
      <c r="G30" s="82"/>
      <c r="H30" s="82"/>
      <c r="I30" s="82">
        <v>0</v>
      </c>
      <c r="J30" s="82"/>
      <c r="M30" s="94"/>
      <c r="N30" s="94"/>
      <c r="O30" s="94"/>
      <c r="P30" s="94"/>
      <c r="Q30" s="94"/>
    </row>
    <row r="31" spans="1:17" s="38" customFormat="1" ht="12.75">
      <c r="A31" s="33"/>
      <c r="B31" s="34"/>
      <c r="C31" s="37" t="s">
        <v>46</v>
      </c>
      <c r="D31" s="33" t="s">
        <v>47</v>
      </c>
      <c r="E31" s="82"/>
      <c r="F31" s="82"/>
      <c r="G31" s="82"/>
      <c r="H31" s="82"/>
      <c r="I31" s="82">
        <v>0</v>
      </c>
      <c r="J31" s="82"/>
      <c r="M31" s="39"/>
      <c r="N31" s="39"/>
      <c r="O31" s="39"/>
      <c r="P31" s="39"/>
      <c r="Q31" s="39"/>
    </row>
    <row r="32" spans="1:10" s="38" customFormat="1" ht="12.75">
      <c r="A32" s="33"/>
      <c r="B32" s="34"/>
      <c r="C32" s="37" t="s">
        <v>48</v>
      </c>
      <c r="D32" s="33" t="s">
        <v>49</v>
      </c>
      <c r="E32" s="82">
        <v>232.27</v>
      </c>
      <c r="F32" s="82">
        <v>232.27</v>
      </c>
      <c r="G32" s="82">
        <v>232.27</v>
      </c>
      <c r="H32" s="82">
        <v>232.27</v>
      </c>
      <c r="I32" s="82">
        <v>28.98</v>
      </c>
      <c r="J32" s="82">
        <v>219.155</v>
      </c>
    </row>
    <row r="33" spans="1:10" s="38" customFormat="1" ht="12.75">
      <c r="A33" s="33"/>
      <c r="B33" s="34"/>
      <c r="C33" s="37" t="s">
        <v>50</v>
      </c>
      <c r="D33" s="33" t="s">
        <v>51</v>
      </c>
      <c r="E33" s="82">
        <v>2.73</v>
      </c>
      <c r="F33" s="82">
        <v>2.73</v>
      </c>
      <c r="G33" s="82">
        <v>2.73</v>
      </c>
      <c r="H33" s="82">
        <v>2.73</v>
      </c>
      <c r="I33" s="82">
        <v>0.55</v>
      </c>
      <c r="J33" s="82">
        <v>2.725</v>
      </c>
    </row>
    <row r="34" spans="1:10" s="38" customFormat="1" ht="12.75">
      <c r="A34" s="33"/>
      <c r="B34" s="34"/>
      <c r="C34" s="37" t="s">
        <v>52</v>
      </c>
      <c r="D34" s="33" t="s">
        <v>53</v>
      </c>
      <c r="E34" s="82">
        <v>1.02</v>
      </c>
      <c r="F34" s="82">
        <v>1.02</v>
      </c>
      <c r="G34" s="82">
        <v>1.02</v>
      </c>
      <c r="H34" s="82">
        <v>1.02</v>
      </c>
      <c r="I34" s="82">
        <v>0</v>
      </c>
      <c r="J34" s="82">
        <v>1.017</v>
      </c>
    </row>
    <row r="35" spans="1:10" s="38" customFormat="1" ht="12.75">
      <c r="A35" s="33"/>
      <c r="B35" s="34"/>
      <c r="C35" s="37" t="s">
        <v>54</v>
      </c>
      <c r="D35" s="33" t="s">
        <v>55</v>
      </c>
      <c r="E35" s="82"/>
      <c r="F35" s="82"/>
      <c r="G35" s="82"/>
      <c r="H35" s="82"/>
      <c r="I35" s="82">
        <v>0</v>
      </c>
      <c r="J35" s="82"/>
    </row>
    <row r="36" spans="1:10" s="38" customFormat="1" ht="12.75">
      <c r="A36" s="33"/>
      <c r="B36" s="34"/>
      <c r="C36" s="37" t="s">
        <v>56</v>
      </c>
      <c r="D36" s="33" t="s">
        <v>57</v>
      </c>
      <c r="E36" s="82"/>
      <c r="F36" s="82"/>
      <c r="G36" s="82"/>
      <c r="H36" s="82"/>
      <c r="I36" s="82">
        <v>0</v>
      </c>
      <c r="J36" s="82"/>
    </row>
    <row r="37" spans="1:10" s="38" customFormat="1" ht="12.75">
      <c r="A37" s="33"/>
      <c r="B37" s="34"/>
      <c r="C37" s="37" t="s">
        <v>58</v>
      </c>
      <c r="D37" s="33" t="s">
        <v>59</v>
      </c>
      <c r="E37" s="82"/>
      <c r="F37" s="82"/>
      <c r="G37" s="82"/>
      <c r="H37" s="82"/>
      <c r="I37" s="82">
        <v>0</v>
      </c>
      <c r="J37" s="82"/>
    </row>
    <row r="38" spans="1:10" s="38" customFormat="1" ht="12.75">
      <c r="A38" s="33"/>
      <c r="B38" s="34"/>
      <c r="C38" s="37" t="s">
        <v>60</v>
      </c>
      <c r="D38" s="33" t="s">
        <v>61</v>
      </c>
      <c r="E38" s="82">
        <v>850.62</v>
      </c>
      <c r="F38" s="82">
        <v>850.62</v>
      </c>
      <c r="G38" s="82">
        <v>850.62</v>
      </c>
      <c r="H38" s="82">
        <v>850.62</v>
      </c>
      <c r="I38" s="82">
        <v>126.84</v>
      </c>
      <c r="J38" s="82">
        <v>854.311</v>
      </c>
    </row>
    <row r="39" spans="1:10" s="38" customFormat="1" ht="12.75">
      <c r="A39" s="33"/>
      <c r="B39" s="34"/>
      <c r="C39" s="37">
        <v>30</v>
      </c>
      <c r="D39" s="33" t="s">
        <v>62</v>
      </c>
      <c r="E39" s="82">
        <v>443.27</v>
      </c>
      <c r="F39" s="82">
        <v>443.27</v>
      </c>
      <c r="G39" s="82">
        <v>443.27</v>
      </c>
      <c r="H39" s="82">
        <v>443.27</v>
      </c>
      <c r="I39" s="82">
        <v>57.04</v>
      </c>
      <c r="J39" s="82">
        <v>493.343</v>
      </c>
    </row>
    <row r="40" spans="1:10" ht="12.75">
      <c r="A40" s="35">
        <v>10</v>
      </c>
      <c r="B40" s="34" t="s">
        <v>30</v>
      </c>
      <c r="C40" s="34"/>
      <c r="D40" s="35" t="s">
        <v>63</v>
      </c>
      <c r="E40" s="81">
        <f aca="true" t="shared" si="8" ref="E40:J40">E41+E42+E43+E45+E44</f>
        <v>0</v>
      </c>
      <c r="F40" s="81">
        <f t="shared" si="8"/>
        <v>0</v>
      </c>
      <c r="G40" s="81">
        <f t="shared" si="8"/>
        <v>0</v>
      </c>
      <c r="H40" s="81">
        <f t="shared" si="8"/>
        <v>0</v>
      </c>
      <c r="I40" s="81">
        <f t="shared" si="8"/>
        <v>0</v>
      </c>
      <c r="J40" s="81">
        <f t="shared" si="8"/>
        <v>0</v>
      </c>
    </row>
    <row r="41" spans="1:10" ht="12.75">
      <c r="A41" s="33"/>
      <c r="B41" s="34"/>
      <c r="C41" s="37" t="s">
        <v>28</v>
      </c>
      <c r="D41" s="33" t="s">
        <v>64</v>
      </c>
      <c r="E41" s="82"/>
      <c r="F41" s="82"/>
      <c r="G41" s="82"/>
      <c r="H41" s="82"/>
      <c r="I41" s="82"/>
      <c r="J41" s="82"/>
    </row>
    <row r="42" spans="1:10" ht="12.75">
      <c r="A42" s="33"/>
      <c r="B42" s="34"/>
      <c r="C42" s="37" t="s">
        <v>30</v>
      </c>
      <c r="D42" s="33" t="s">
        <v>65</v>
      </c>
      <c r="E42" s="82"/>
      <c r="F42" s="82"/>
      <c r="G42" s="82"/>
      <c r="H42" s="82"/>
      <c r="I42" s="82"/>
      <c r="J42" s="82"/>
    </row>
    <row r="43" spans="1:10" ht="12.75">
      <c r="A43" s="33"/>
      <c r="B43" s="34"/>
      <c r="C43" s="37" t="s">
        <v>32</v>
      </c>
      <c r="D43" s="33" t="s">
        <v>66</v>
      </c>
      <c r="E43" s="82"/>
      <c r="F43" s="82"/>
      <c r="G43" s="82"/>
      <c r="H43" s="82"/>
      <c r="I43" s="82"/>
      <c r="J43" s="82"/>
    </row>
    <row r="44" spans="1:10" ht="12.75">
      <c r="A44" s="33"/>
      <c r="B44" s="34"/>
      <c r="C44" s="37" t="s">
        <v>38</v>
      </c>
      <c r="D44" s="33" t="s">
        <v>67</v>
      </c>
      <c r="E44" s="82"/>
      <c r="F44" s="82"/>
      <c r="G44" s="82"/>
      <c r="H44" s="82"/>
      <c r="I44" s="82"/>
      <c r="J44" s="82"/>
    </row>
    <row r="45" spans="1:10" ht="12.75">
      <c r="A45" s="33"/>
      <c r="B45" s="34"/>
      <c r="C45" s="37">
        <v>30</v>
      </c>
      <c r="D45" s="33" t="s">
        <v>68</v>
      </c>
      <c r="E45" s="82"/>
      <c r="F45" s="82"/>
      <c r="G45" s="82"/>
      <c r="H45" s="82"/>
      <c r="I45" s="82"/>
      <c r="J45" s="82"/>
    </row>
    <row r="46" spans="1:10" s="1" customFormat="1" ht="12.75">
      <c r="A46" s="35"/>
      <c r="B46" s="34"/>
      <c r="C46" s="34"/>
      <c r="D46" s="35" t="s">
        <v>24</v>
      </c>
      <c r="E46" s="82">
        <f aca="true" t="shared" si="9" ref="E46:J46">SUM(E47)</f>
        <v>322.78</v>
      </c>
      <c r="F46" s="82">
        <f t="shared" si="9"/>
        <v>322.78</v>
      </c>
      <c r="G46" s="82">
        <f t="shared" si="9"/>
        <v>322.78</v>
      </c>
      <c r="H46" s="82">
        <f t="shared" si="9"/>
        <v>322.78</v>
      </c>
      <c r="I46" s="82">
        <f t="shared" si="9"/>
        <v>45.33</v>
      </c>
      <c r="J46" s="82">
        <f t="shared" si="9"/>
        <v>323.039</v>
      </c>
    </row>
    <row r="47" spans="1:10" ht="12.75">
      <c r="A47" s="33"/>
      <c r="B47" s="34"/>
      <c r="C47" s="37"/>
      <c r="D47" s="33" t="s">
        <v>25</v>
      </c>
      <c r="E47" s="82">
        <v>322.78</v>
      </c>
      <c r="F47" s="82">
        <v>322.78</v>
      </c>
      <c r="G47" s="82">
        <v>322.78</v>
      </c>
      <c r="H47" s="82">
        <v>322.78</v>
      </c>
      <c r="I47" s="82">
        <v>45.33</v>
      </c>
      <c r="J47" s="82">
        <v>323.039</v>
      </c>
    </row>
    <row r="48" spans="1:10" ht="12.75">
      <c r="A48" s="11">
        <v>20</v>
      </c>
      <c r="B48" s="10"/>
      <c r="C48" s="40"/>
      <c r="D48" s="11" t="s">
        <v>69</v>
      </c>
      <c r="E48" s="74">
        <f aca="true" t="shared" si="10" ref="E48:J48">E49+E60+E61+E64+E69+E73+E76+E77+E78+E79+E80+E81+E82+E85+E104+E83+E84</f>
        <v>8383.390000000001</v>
      </c>
      <c r="F48" s="74">
        <f t="shared" si="10"/>
        <v>16009.430000000002</v>
      </c>
      <c r="G48" s="74">
        <f t="shared" si="10"/>
        <v>8383.390000000001</v>
      </c>
      <c r="H48" s="74">
        <f t="shared" si="10"/>
        <v>13450.400000000001</v>
      </c>
      <c r="I48" s="74">
        <f t="shared" si="10"/>
        <v>2164.87</v>
      </c>
      <c r="J48" s="74">
        <f t="shared" si="10"/>
        <v>13104.233999999999</v>
      </c>
    </row>
    <row r="49" spans="1:10" ht="12.75">
      <c r="A49" s="8"/>
      <c r="B49" s="10" t="s">
        <v>28</v>
      </c>
      <c r="C49" s="40"/>
      <c r="D49" s="11" t="s">
        <v>70</v>
      </c>
      <c r="E49" s="74">
        <f aca="true" t="shared" si="11" ref="E49:J49">E50+E51+E52+E53+E54+E55+E56+E57+E58+E59</f>
        <v>1360.9700000000003</v>
      </c>
      <c r="F49" s="74">
        <f t="shared" si="11"/>
        <v>3450.05</v>
      </c>
      <c r="G49" s="74">
        <f t="shared" si="11"/>
        <v>1360.9700000000003</v>
      </c>
      <c r="H49" s="74">
        <f t="shared" si="11"/>
        <v>3450.05</v>
      </c>
      <c r="I49" s="74">
        <f t="shared" si="11"/>
        <v>690.1</v>
      </c>
      <c r="J49" s="74">
        <f t="shared" si="11"/>
        <v>3404.5260000000003</v>
      </c>
    </row>
    <row r="50" spans="1:10" ht="12.75">
      <c r="A50" s="8"/>
      <c r="B50" s="10"/>
      <c r="C50" s="40" t="s">
        <v>28</v>
      </c>
      <c r="D50" s="8" t="s">
        <v>71</v>
      </c>
      <c r="E50" s="83">
        <v>66.01</v>
      </c>
      <c r="F50" s="83">
        <v>66.01</v>
      </c>
      <c r="G50" s="83">
        <v>66.01</v>
      </c>
      <c r="H50" s="83">
        <v>66.01</v>
      </c>
      <c r="I50" s="83">
        <v>7.42</v>
      </c>
      <c r="J50" s="83">
        <v>78.617</v>
      </c>
    </row>
    <row r="51" spans="1:10" ht="12.75">
      <c r="A51" s="8"/>
      <c r="B51" s="10"/>
      <c r="C51" s="40" t="s">
        <v>30</v>
      </c>
      <c r="D51" s="8" t="s">
        <v>72</v>
      </c>
      <c r="E51" s="83">
        <v>96.44</v>
      </c>
      <c r="F51" s="83">
        <v>96.44</v>
      </c>
      <c r="G51" s="83">
        <v>96.44</v>
      </c>
      <c r="H51" s="83">
        <v>96.44</v>
      </c>
      <c r="I51" s="83">
        <v>11.06</v>
      </c>
      <c r="J51" s="83">
        <v>151.694</v>
      </c>
    </row>
    <row r="52" spans="1:10" ht="12.75">
      <c r="A52" s="8"/>
      <c r="B52" s="10"/>
      <c r="C52" s="40" t="s">
        <v>32</v>
      </c>
      <c r="D52" s="8" t="s">
        <v>73</v>
      </c>
      <c r="E52" s="83">
        <v>543.47</v>
      </c>
      <c r="F52" s="83">
        <v>543.47</v>
      </c>
      <c r="G52" s="83">
        <v>543.47</v>
      </c>
      <c r="H52" s="83">
        <v>543.47</v>
      </c>
      <c r="I52" s="83">
        <v>40.6</v>
      </c>
      <c r="J52" s="83">
        <v>450.718</v>
      </c>
    </row>
    <row r="53" spans="1:10" ht="12.75">
      <c r="A53" s="8"/>
      <c r="B53" s="10"/>
      <c r="C53" s="40" t="s">
        <v>34</v>
      </c>
      <c r="D53" s="8" t="s">
        <v>74</v>
      </c>
      <c r="E53" s="83">
        <v>161.1</v>
      </c>
      <c r="F53" s="83">
        <v>161.1</v>
      </c>
      <c r="G53" s="83">
        <v>161.1</v>
      </c>
      <c r="H53" s="83">
        <v>161.1</v>
      </c>
      <c r="I53" s="83">
        <v>27.71</v>
      </c>
      <c r="J53" s="83">
        <v>161.121</v>
      </c>
    </row>
    <row r="54" spans="1:10" ht="12.75">
      <c r="A54" s="8"/>
      <c r="B54" s="10"/>
      <c r="C54" s="40" t="s">
        <v>36</v>
      </c>
      <c r="D54" s="8" t="s">
        <v>75</v>
      </c>
      <c r="E54" s="83">
        <v>64.96</v>
      </c>
      <c r="F54" s="83">
        <v>64.96</v>
      </c>
      <c r="G54" s="83">
        <v>64.96</v>
      </c>
      <c r="H54" s="83">
        <v>64.96</v>
      </c>
      <c r="I54" s="83">
        <v>9.029999999999994</v>
      </c>
      <c r="J54" s="83">
        <v>68.56</v>
      </c>
    </row>
    <row r="55" spans="1:10" ht="12.75">
      <c r="A55" s="8"/>
      <c r="B55" s="10"/>
      <c r="C55" s="40" t="s">
        <v>38</v>
      </c>
      <c r="D55" s="8" t="s">
        <v>76</v>
      </c>
      <c r="E55" s="83">
        <v>14.88</v>
      </c>
      <c r="F55" s="83">
        <v>525.66</v>
      </c>
      <c r="G55" s="83">
        <v>14.88</v>
      </c>
      <c r="H55" s="83">
        <v>525.66</v>
      </c>
      <c r="I55" s="83">
        <v>155.58</v>
      </c>
      <c r="J55" s="83">
        <v>552.095</v>
      </c>
    </row>
    <row r="56" spans="1:10" ht="12.75">
      <c r="A56" s="8"/>
      <c r="B56" s="10"/>
      <c r="C56" s="40" t="s">
        <v>40</v>
      </c>
      <c r="D56" s="8" t="s">
        <v>77</v>
      </c>
      <c r="E56" s="83">
        <v>1.97</v>
      </c>
      <c r="F56" s="83">
        <v>1.97</v>
      </c>
      <c r="G56" s="83">
        <v>1.97</v>
      </c>
      <c r="H56" s="83">
        <v>1.97</v>
      </c>
      <c r="I56" s="83">
        <v>0</v>
      </c>
      <c r="J56" s="83">
        <v>1.969</v>
      </c>
    </row>
    <row r="57" spans="1:10" ht="12.75">
      <c r="A57" s="8"/>
      <c r="B57" s="10"/>
      <c r="C57" s="40" t="s">
        <v>42</v>
      </c>
      <c r="D57" s="8" t="s">
        <v>78</v>
      </c>
      <c r="E57" s="83">
        <v>95.68</v>
      </c>
      <c r="F57" s="83">
        <v>95.68</v>
      </c>
      <c r="G57" s="83">
        <v>95.68</v>
      </c>
      <c r="H57" s="83">
        <v>95.68</v>
      </c>
      <c r="I57" s="83">
        <v>16.2</v>
      </c>
      <c r="J57" s="83">
        <v>95.539</v>
      </c>
    </row>
    <row r="58" spans="1:10" ht="12.75">
      <c r="A58" s="8"/>
      <c r="B58" s="10"/>
      <c r="C58" s="40" t="s">
        <v>44</v>
      </c>
      <c r="D58" s="8" t="s">
        <v>79</v>
      </c>
      <c r="E58" s="83">
        <v>300</v>
      </c>
      <c r="F58" s="83">
        <v>1878.3</v>
      </c>
      <c r="G58" s="83">
        <v>300</v>
      </c>
      <c r="H58" s="83">
        <v>1878.3</v>
      </c>
      <c r="I58" s="83">
        <v>417.13</v>
      </c>
      <c r="J58" s="83">
        <v>1827.75</v>
      </c>
    </row>
    <row r="59" spans="1:10" ht="12.75">
      <c r="A59" s="8"/>
      <c r="B59" s="10"/>
      <c r="C59" s="40">
        <v>30</v>
      </c>
      <c r="D59" s="8" t="s">
        <v>80</v>
      </c>
      <c r="E59" s="83">
        <v>16.46</v>
      </c>
      <c r="F59" s="83">
        <v>16.46</v>
      </c>
      <c r="G59" s="83">
        <v>16.46</v>
      </c>
      <c r="H59" s="83">
        <v>16.46</v>
      </c>
      <c r="I59" s="83">
        <v>5.37</v>
      </c>
      <c r="J59" s="83">
        <v>16.463</v>
      </c>
    </row>
    <row r="60" spans="1:10" ht="12.75">
      <c r="A60" s="11"/>
      <c r="B60" s="10" t="s">
        <v>30</v>
      </c>
      <c r="C60" s="10"/>
      <c r="D60" s="11" t="s">
        <v>81</v>
      </c>
      <c r="E60" s="83">
        <v>96.51</v>
      </c>
      <c r="F60" s="83">
        <v>220.57</v>
      </c>
      <c r="G60" s="83">
        <v>96.51</v>
      </c>
      <c r="H60" s="83">
        <v>220.57</v>
      </c>
      <c r="I60" s="83">
        <v>4.1699999999999875</v>
      </c>
      <c r="J60" s="83">
        <v>101.22</v>
      </c>
    </row>
    <row r="61" spans="1:10" ht="12.75">
      <c r="A61" s="11"/>
      <c r="B61" s="10" t="s">
        <v>32</v>
      </c>
      <c r="C61" s="10"/>
      <c r="D61" s="11" t="s">
        <v>82</v>
      </c>
      <c r="E61" s="74">
        <f aca="true" t="shared" si="12" ref="E61:J61">E62+E63</f>
        <v>285.15</v>
      </c>
      <c r="F61" s="74">
        <f t="shared" si="12"/>
        <v>285.15</v>
      </c>
      <c r="G61" s="74">
        <f t="shared" si="12"/>
        <v>285.15</v>
      </c>
      <c r="H61" s="74">
        <f t="shared" si="12"/>
        <v>285.15</v>
      </c>
      <c r="I61" s="74">
        <f t="shared" si="12"/>
        <v>29.46</v>
      </c>
      <c r="J61" s="74">
        <f t="shared" si="12"/>
        <v>281.476</v>
      </c>
    </row>
    <row r="62" spans="1:10" ht="12.75">
      <c r="A62" s="8"/>
      <c r="B62" s="10"/>
      <c r="C62" s="40" t="s">
        <v>28</v>
      </c>
      <c r="D62" s="8" t="s">
        <v>83</v>
      </c>
      <c r="E62" s="83">
        <v>285.15</v>
      </c>
      <c r="F62" s="83">
        <v>285.15</v>
      </c>
      <c r="G62" s="83">
        <v>285.15</v>
      </c>
      <c r="H62" s="83">
        <v>285.15</v>
      </c>
      <c r="I62" s="83">
        <v>29.46</v>
      </c>
      <c r="J62" s="83">
        <v>281.476</v>
      </c>
    </row>
    <row r="63" spans="1:10" ht="12.75">
      <c r="A63" s="8"/>
      <c r="B63" s="10"/>
      <c r="C63" s="40" t="s">
        <v>30</v>
      </c>
      <c r="D63" s="8" t="s">
        <v>84</v>
      </c>
      <c r="E63" s="83"/>
      <c r="F63" s="83"/>
      <c r="G63" s="83"/>
      <c r="H63" s="83"/>
      <c r="I63" s="83"/>
      <c r="J63" s="83"/>
    </row>
    <row r="64" spans="1:10" ht="12.75">
      <c r="A64" s="8"/>
      <c r="B64" s="10" t="s">
        <v>34</v>
      </c>
      <c r="C64" s="40"/>
      <c r="D64" s="11" t="s">
        <v>85</v>
      </c>
      <c r="E64" s="74">
        <f aca="true" t="shared" si="13" ref="E64:J64">E65+E66+E67+E68</f>
        <v>5726.39</v>
      </c>
      <c r="F64" s="74">
        <f t="shared" si="13"/>
        <v>6811.08</v>
      </c>
      <c r="G64" s="74">
        <f t="shared" si="13"/>
        <v>5726.39</v>
      </c>
      <c r="H64" s="74">
        <f t="shared" si="13"/>
        <v>6811.08</v>
      </c>
      <c r="I64" s="74">
        <f t="shared" si="13"/>
        <v>847.18</v>
      </c>
      <c r="J64" s="74">
        <f t="shared" si="13"/>
        <v>7035.6230000000005</v>
      </c>
    </row>
    <row r="65" spans="1:10" ht="12.75">
      <c r="A65" s="8"/>
      <c r="B65" s="10"/>
      <c r="C65" s="40" t="s">
        <v>28</v>
      </c>
      <c r="D65" s="8" t="s">
        <v>86</v>
      </c>
      <c r="E65" s="83">
        <v>2487.38</v>
      </c>
      <c r="F65" s="83">
        <v>2487.38</v>
      </c>
      <c r="G65" s="84">
        <v>2487.38</v>
      </c>
      <c r="H65" s="83">
        <v>2487.38</v>
      </c>
      <c r="I65" s="83">
        <v>244.2</v>
      </c>
      <c r="J65" s="83">
        <v>3199.352</v>
      </c>
    </row>
    <row r="66" spans="1:10" ht="12.75">
      <c r="A66" s="8"/>
      <c r="B66" s="10"/>
      <c r="C66" s="40" t="s">
        <v>30</v>
      </c>
      <c r="D66" s="41" t="s">
        <v>87</v>
      </c>
      <c r="E66" s="83">
        <v>1499.51</v>
      </c>
      <c r="F66" s="83">
        <v>1499.51</v>
      </c>
      <c r="G66" s="84">
        <v>1499.51</v>
      </c>
      <c r="H66" s="83">
        <v>1499.51</v>
      </c>
      <c r="I66" s="83">
        <v>124.84</v>
      </c>
      <c r="J66" s="83">
        <v>1552.697</v>
      </c>
    </row>
    <row r="67" spans="1:10" ht="12.75">
      <c r="A67" s="8"/>
      <c r="B67" s="10"/>
      <c r="C67" s="40" t="s">
        <v>32</v>
      </c>
      <c r="D67" s="8" t="s">
        <v>88</v>
      </c>
      <c r="E67" s="83">
        <v>978.24</v>
      </c>
      <c r="F67" s="83">
        <v>2062.93</v>
      </c>
      <c r="G67" s="84">
        <v>978.24</v>
      </c>
      <c r="H67" s="83">
        <v>2062.93</v>
      </c>
      <c r="I67" s="83">
        <v>366.28</v>
      </c>
      <c r="J67" s="83">
        <v>1661.126</v>
      </c>
    </row>
    <row r="68" spans="1:10" ht="12.75">
      <c r="A68" s="8"/>
      <c r="B68" s="10"/>
      <c r="C68" s="40" t="s">
        <v>34</v>
      </c>
      <c r="D68" s="8" t="s">
        <v>89</v>
      </c>
      <c r="E68" s="83">
        <v>761.26</v>
      </c>
      <c r="F68" s="83">
        <v>761.26</v>
      </c>
      <c r="G68" s="84">
        <v>761.26</v>
      </c>
      <c r="H68" s="83">
        <v>761.26</v>
      </c>
      <c r="I68" s="83">
        <v>111.86</v>
      </c>
      <c r="J68" s="83">
        <v>622.448</v>
      </c>
    </row>
    <row r="69" spans="1:10" ht="12.75">
      <c r="A69" s="8"/>
      <c r="B69" s="10" t="s">
        <v>36</v>
      </c>
      <c r="C69" s="42"/>
      <c r="D69" s="43" t="s">
        <v>90</v>
      </c>
      <c r="E69" s="74">
        <f aca="true" t="shared" si="14" ref="E69:J69">E70+E71+E72</f>
        <v>131.5</v>
      </c>
      <c r="F69" s="74">
        <f t="shared" si="14"/>
        <v>269.09999999999997</v>
      </c>
      <c r="G69" s="74">
        <f t="shared" si="14"/>
        <v>131.5</v>
      </c>
      <c r="H69" s="74">
        <f t="shared" si="14"/>
        <v>269.09999999999997</v>
      </c>
      <c r="I69" s="74">
        <f t="shared" si="14"/>
        <v>144.78</v>
      </c>
      <c r="J69" s="74">
        <f t="shared" si="14"/>
        <v>0</v>
      </c>
    </row>
    <row r="70" spans="1:10" ht="12.75">
      <c r="A70" s="8"/>
      <c r="B70" s="10"/>
      <c r="C70" s="44" t="s">
        <v>28</v>
      </c>
      <c r="D70" s="41" t="s">
        <v>91</v>
      </c>
      <c r="E70" s="83">
        <v>9.57</v>
      </c>
      <c r="F70" s="83">
        <v>9.57</v>
      </c>
      <c r="G70" s="83">
        <v>9.57</v>
      </c>
      <c r="H70" s="83">
        <v>9.57</v>
      </c>
      <c r="I70" s="83">
        <v>0</v>
      </c>
      <c r="J70" s="83"/>
    </row>
    <row r="71" spans="1:10" ht="12.75">
      <c r="A71" s="8"/>
      <c r="B71" s="10"/>
      <c r="C71" s="44" t="s">
        <v>30</v>
      </c>
      <c r="D71" s="41" t="s">
        <v>92</v>
      </c>
      <c r="E71" s="83">
        <v>7.27</v>
      </c>
      <c r="F71" s="83">
        <v>7.27</v>
      </c>
      <c r="G71" s="83">
        <v>7.27</v>
      </c>
      <c r="H71" s="83">
        <v>7.27</v>
      </c>
      <c r="I71" s="83">
        <v>7.18</v>
      </c>
      <c r="J71" s="83"/>
    </row>
    <row r="72" spans="1:10" ht="12.75">
      <c r="A72" s="8"/>
      <c r="B72" s="10"/>
      <c r="C72" s="44" t="s">
        <v>32</v>
      </c>
      <c r="D72" s="41" t="s">
        <v>93</v>
      </c>
      <c r="E72" s="83">
        <v>114.66</v>
      </c>
      <c r="F72" s="83">
        <v>252.26</v>
      </c>
      <c r="G72" s="83">
        <v>114.66</v>
      </c>
      <c r="H72" s="83">
        <v>252.26</v>
      </c>
      <c r="I72" s="83">
        <v>137.6</v>
      </c>
      <c r="J72" s="83"/>
    </row>
    <row r="73" spans="1:10" ht="12.75">
      <c r="A73" s="8"/>
      <c r="B73" s="10" t="s">
        <v>38</v>
      </c>
      <c r="C73" s="10"/>
      <c r="D73" s="11" t="s">
        <v>94</v>
      </c>
      <c r="E73" s="74">
        <f aca="true" t="shared" si="15" ref="E73:J73">E74+E75</f>
        <v>5.5</v>
      </c>
      <c r="F73" s="74">
        <f t="shared" si="15"/>
        <v>5.5</v>
      </c>
      <c r="G73" s="74">
        <f t="shared" si="15"/>
        <v>5.5</v>
      </c>
      <c r="H73" s="74">
        <f t="shared" si="15"/>
        <v>5.5</v>
      </c>
      <c r="I73" s="74">
        <f t="shared" si="15"/>
        <v>0</v>
      </c>
      <c r="J73" s="74">
        <f t="shared" si="15"/>
        <v>5.497</v>
      </c>
    </row>
    <row r="74" spans="1:10" ht="12.75">
      <c r="A74" s="8"/>
      <c r="B74" s="10"/>
      <c r="C74" s="40" t="s">
        <v>28</v>
      </c>
      <c r="D74" s="8" t="s">
        <v>95</v>
      </c>
      <c r="E74" s="83">
        <v>5.5</v>
      </c>
      <c r="F74" s="83">
        <v>5.5</v>
      </c>
      <c r="G74" s="83">
        <v>5.5</v>
      </c>
      <c r="H74" s="83">
        <v>5.5</v>
      </c>
      <c r="I74" s="83">
        <v>0</v>
      </c>
      <c r="J74" s="83">
        <v>5.497</v>
      </c>
    </row>
    <row r="75" spans="1:10" ht="12.75">
      <c r="A75" s="8"/>
      <c r="B75" s="10"/>
      <c r="C75" s="40" t="s">
        <v>30</v>
      </c>
      <c r="D75" s="8" t="s">
        <v>96</v>
      </c>
      <c r="E75" s="83"/>
      <c r="F75" s="83"/>
      <c r="G75" s="83"/>
      <c r="H75" s="83"/>
      <c r="I75" s="83">
        <v>0</v>
      </c>
      <c r="J75" s="83"/>
    </row>
    <row r="76" spans="1:10" ht="12.75">
      <c r="A76" s="11"/>
      <c r="B76" s="10" t="s">
        <v>44</v>
      </c>
      <c r="C76" s="10"/>
      <c r="D76" s="11" t="s">
        <v>97</v>
      </c>
      <c r="E76" s="83"/>
      <c r="F76" s="83"/>
      <c r="G76" s="83"/>
      <c r="H76" s="83"/>
      <c r="I76" s="83">
        <v>0</v>
      </c>
      <c r="J76" s="83"/>
    </row>
    <row r="77" spans="1:10" ht="12.75">
      <c r="A77" s="11"/>
      <c r="B77" s="10">
        <v>10</v>
      </c>
      <c r="C77" s="10"/>
      <c r="D77" s="45" t="s">
        <v>98</v>
      </c>
      <c r="E77" s="83"/>
      <c r="F77" s="83"/>
      <c r="G77" s="83"/>
      <c r="H77" s="83"/>
      <c r="I77" s="83">
        <v>0</v>
      </c>
      <c r="J77" s="83"/>
    </row>
    <row r="78" spans="1:10" ht="12.75">
      <c r="A78" s="11"/>
      <c r="B78" s="10">
        <v>11</v>
      </c>
      <c r="C78" s="10"/>
      <c r="D78" s="11" t="s">
        <v>99</v>
      </c>
      <c r="E78" s="83">
        <v>1.93</v>
      </c>
      <c r="F78" s="83">
        <v>1.93</v>
      </c>
      <c r="G78" s="84">
        <v>1.93</v>
      </c>
      <c r="H78" s="83">
        <v>1.93</v>
      </c>
      <c r="I78" s="83">
        <v>0.22</v>
      </c>
      <c r="J78" s="83">
        <v>1.93</v>
      </c>
    </row>
    <row r="79" spans="1:10" ht="12.75">
      <c r="A79" s="11"/>
      <c r="B79" s="10">
        <v>12</v>
      </c>
      <c r="C79" s="10"/>
      <c r="D79" s="11" t="s">
        <v>100</v>
      </c>
      <c r="E79" s="83">
        <v>58.31</v>
      </c>
      <c r="F79" s="83">
        <v>58.31</v>
      </c>
      <c r="G79" s="84">
        <v>58.31</v>
      </c>
      <c r="H79" s="83">
        <v>58.31</v>
      </c>
      <c r="I79" s="83">
        <v>16.66</v>
      </c>
      <c r="J79" s="83">
        <v>49.98</v>
      </c>
    </row>
    <row r="80" spans="1:10" ht="12.75">
      <c r="A80" s="11"/>
      <c r="B80" s="10">
        <v>13</v>
      </c>
      <c r="C80" s="10"/>
      <c r="D80" s="11" t="s">
        <v>101</v>
      </c>
      <c r="E80" s="83">
        <v>30.79</v>
      </c>
      <c r="F80" s="83">
        <v>30.79</v>
      </c>
      <c r="G80" s="84">
        <v>30.79</v>
      </c>
      <c r="H80" s="83">
        <v>30.79</v>
      </c>
      <c r="I80" s="83">
        <v>23.15</v>
      </c>
      <c r="J80" s="83">
        <v>36.81</v>
      </c>
    </row>
    <row r="81" spans="1:10" ht="12.75">
      <c r="A81" s="11"/>
      <c r="B81" s="10">
        <v>14</v>
      </c>
      <c r="C81" s="10"/>
      <c r="D81" s="46" t="s">
        <v>102</v>
      </c>
      <c r="E81" s="83">
        <v>0</v>
      </c>
      <c r="F81" s="83">
        <v>1631.58</v>
      </c>
      <c r="G81" s="84">
        <v>0</v>
      </c>
      <c r="H81" s="83">
        <v>1631.58</v>
      </c>
      <c r="I81" s="83">
        <v>148.9</v>
      </c>
      <c r="J81" s="83">
        <v>1311.767</v>
      </c>
    </row>
    <row r="82" spans="1:10" ht="25.5">
      <c r="A82" s="11"/>
      <c r="B82" s="10">
        <v>25</v>
      </c>
      <c r="C82" s="11"/>
      <c r="D82" s="47" t="s">
        <v>103</v>
      </c>
      <c r="E82" s="83"/>
      <c r="F82" s="83"/>
      <c r="G82" s="83"/>
      <c r="H82" s="83"/>
      <c r="I82" s="83"/>
      <c r="J82" s="83"/>
    </row>
    <row r="83" spans="1:10" ht="12.75">
      <c r="A83" s="11"/>
      <c r="B83" s="10">
        <v>27</v>
      </c>
      <c r="C83" s="11"/>
      <c r="D83" s="47" t="s">
        <v>104</v>
      </c>
      <c r="E83" s="83"/>
      <c r="F83" s="83"/>
      <c r="G83" s="83"/>
      <c r="H83" s="83"/>
      <c r="I83" s="83"/>
      <c r="J83" s="83"/>
    </row>
    <row r="84" spans="1:10" ht="38.25">
      <c r="A84" s="35"/>
      <c r="B84" s="34"/>
      <c r="C84" s="35"/>
      <c r="D84" s="48" t="s">
        <v>105</v>
      </c>
      <c r="E84" s="82"/>
      <c r="F84" s="82">
        <v>780</v>
      </c>
      <c r="G84" s="82"/>
      <c r="H84" s="82"/>
      <c r="I84" s="82"/>
      <c r="J84" s="82">
        <v>162.095</v>
      </c>
    </row>
    <row r="85" spans="1:10" ht="12.75">
      <c r="A85" s="11"/>
      <c r="B85" s="10"/>
      <c r="C85" s="11"/>
      <c r="D85" s="11" t="s">
        <v>106</v>
      </c>
      <c r="E85" s="74">
        <f aca="true" t="shared" si="16" ref="E85:J85">+E86+E87+E88+E89+E90+E91+E92+E93+E94+E95+E96+E97+E98+E103</f>
        <v>552.6700000000001</v>
      </c>
      <c r="F85" s="74">
        <f t="shared" si="16"/>
        <v>2331.7</v>
      </c>
      <c r="G85" s="74">
        <f t="shared" si="16"/>
        <v>552.6700000000001</v>
      </c>
      <c r="H85" s="74">
        <f t="shared" si="16"/>
        <v>552.6700000000001</v>
      </c>
      <c r="I85" s="74">
        <f t="shared" si="16"/>
        <v>245.45999999999998</v>
      </c>
      <c r="J85" s="74">
        <f t="shared" si="16"/>
        <v>574.813</v>
      </c>
    </row>
    <row r="86" spans="1:10" ht="12.75">
      <c r="A86" s="49"/>
      <c r="B86" s="50"/>
      <c r="C86" s="49"/>
      <c r="D86" s="51" t="s">
        <v>107</v>
      </c>
      <c r="E86" s="83">
        <v>352.64</v>
      </c>
      <c r="F86" s="83">
        <v>2155</v>
      </c>
      <c r="G86" s="83">
        <v>352.64</v>
      </c>
      <c r="H86" s="83">
        <v>352.64</v>
      </c>
      <c r="I86" s="83">
        <v>185.16</v>
      </c>
      <c r="J86" s="83">
        <v>436.338</v>
      </c>
    </row>
    <row r="87" spans="1:10" ht="12.75">
      <c r="A87" s="8"/>
      <c r="B87" s="10"/>
      <c r="C87" s="8"/>
      <c r="D87" s="51" t="s">
        <v>108</v>
      </c>
      <c r="E87" s="83">
        <v>0.23</v>
      </c>
      <c r="F87" s="83">
        <v>1.2</v>
      </c>
      <c r="G87" s="83">
        <v>0.23</v>
      </c>
      <c r="H87" s="83">
        <v>0.23</v>
      </c>
      <c r="I87" s="83">
        <v>0</v>
      </c>
      <c r="J87" s="83">
        <v>0.263</v>
      </c>
    </row>
    <row r="88" spans="1:10" ht="25.5">
      <c r="A88" s="8"/>
      <c r="B88" s="10"/>
      <c r="C88" s="8"/>
      <c r="D88" s="51" t="s">
        <v>109</v>
      </c>
      <c r="E88" s="83"/>
      <c r="F88" s="83"/>
      <c r="G88" s="83"/>
      <c r="H88" s="83"/>
      <c r="I88" s="83">
        <v>0</v>
      </c>
      <c r="J88" s="83"/>
    </row>
    <row r="89" spans="1:10" ht="12.75">
      <c r="A89" s="8"/>
      <c r="B89" s="10"/>
      <c r="C89" s="8"/>
      <c r="D89" s="51" t="s">
        <v>110</v>
      </c>
      <c r="E89" s="83"/>
      <c r="F89" s="83"/>
      <c r="G89" s="83"/>
      <c r="H89" s="83"/>
      <c r="I89" s="83">
        <v>0</v>
      </c>
      <c r="J89" s="83"/>
    </row>
    <row r="90" spans="1:10" ht="12.75">
      <c r="A90" s="8"/>
      <c r="B90" s="10"/>
      <c r="C90" s="8"/>
      <c r="D90" s="52" t="s">
        <v>111</v>
      </c>
      <c r="E90" s="83"/>
      <c r="F90" s="83"/>
      <c r="G90" s="83"/>
      <c r="H90" s="83"/>
      <c r="I90" s="83">
        <v>0</v>
      </c>
      <c r="J90" s="83"/>
    </row>
    <row r="91" spans="1:10" ht="25.5">
      <c r="A91" s="8"/>
      <c r="B91" s="10"/>
      <c r="C91" s="8"/>
      <c r="D91" s="51" t="s">
        <v>112</v>
      </c>
      <c r="E91" s="83"/>
      <c r="F91" s="83"/>
      <c r="G91" s="83"/>
      <c r="H91" s="83"/>
      <c r="I91" s="83">
        <v>0</v>
      </c>
      <c r="J91" s="83"/>
    </row>
    <row r="92" spans="1:10" ht="38.25">
      <c r="A92" s="8"/>
      <c r="B92" s="10"/>
      <c r="C92" s="8"/>
      <c r="D92" s="53" t="s">
        <v>113</v>
      </c>
      <c r="E92" s="83"/>
      <c r="F92" s="83"/>
      <c r="G92" s="83"/>
      <c r="H92" s="83"/>
      <c r="I92" s="83">
        <v>0</v>
      </c>
      <c r="J92" s="83"/>
    </row>
    <row r="93" spans="1:10" ht="12.75">
      <c r="A93" s="8"/>
      <c r="B93" s="10"/>
      <c r="C93" s="8"/>
      <c r="D93" s="51" t="s">
        <v>114</v>
      </c>
      <c r="E93" s="83"/>
      <c r="F93" s="83"/>
      <c r="G93" s="83"/>
      <c r="H93" s="83"/>
      <c r="I93" s="83">
        <v>0</v>
      </c>
      <c r="J93" s="83"/>
    </row>
    <row r="94" spans="1:10" ht="12.75">
      <c r="A94" s="8"/>
      <c r="B94" s="10"/>
      <c r="C94" s="8"/>
      <c r="D94" s="51" t="s">
        <v>115</v>
      </c>
      <c r="E94" s="83">
        <v>199.8</v>
      </c>
      <c r="F94" s="83">
        <v>175.5</v>
      </c>
      <c r="G94" s="83">
        <v>199.8</v>
      </c>
      <c r="H94" s="83">
        <v>199.8</v>
      </c>
      <c r="I94" s="83">
        <v>60.3</v>
      </c>
      <c r="J94" s="83">
        <v>138.212</v>
      </c>
    </row>
    <row r="95" spans="1:10" ht="25.5">
      <c r="A95" s="49"/>
      <c r="B95" s="50"/>
      <c r="C95" s="49"/>
      <c r="D95" s="51" t="s">
        <v>116</v>
      </c>
      <c r="E95" s="83"/>
      <c r="F95" s="83"/>
      <c r="G95" s="83"/>
      <c r="H95" s="83"/>
      <c r="I95" s="83"/>
      <c r="J95" s="83"/>
    </row>
    <row r="96" spans="1:10" ht="12.75">
      <c r="A96" s="49"/>
      <c r="B96" s="50"/>
      <c r="C96" s="49"/>
      <c r="D96" s="53" t="s">
        <v>117</v>
      </c>
      <c r="E96" s="83"/>
      <c r="F96" s="83"/>
      <c r="G96" s="83"/>
      <c r="H96" s="83"/>
      <c r="I96" s="83"/>
      <c r="J96" s="83"/>
    </row>
    <row r="97" spans="1:10" ht="12.75">
      <c r="A97" s="49"/>
      <c r="B97" s="50"/>
      <c r="C97" s="49"/>
      <c r="D97" s="51" t="s">
        <v>118</v>
      </c>
      <c r="E97" s="83"/>
      <c r="F97" s="83"/>
      <c r="G97" s="83"/>
      <c r="H97" s="83"/>
      <c r="I97" s="83"/>
      <c r="J97" s="83"/>
    </row>
    <row r="98" spans="1:10" s="1" customFormat="1" ht="25.5">
      <c r="A98" s="54"/>
      <c r="B98" s="50"/>
      <c r="C98" s="54"/>
      <c r="D98" s="55" t="s">
        <v>119</v>
      </c>
      <c r="E98" s="74">
        <f aca="true" t="shared" si="17" ref="E98:J98">+E99+E100+E101+E102</f>
        <v>0</v>
      </c>
      <c r="F98" s="74">
        <f t="shared" si="17"/>
        <v>0</v>
      </c>
      <c r="G98" s="74">
        <f t="shared" si="17"/>
        <v>0</v>
      </c>
      <c r="H98" s="74">
        <f t="shared" si="17"/>
        <v>0</v>
      </c>
      <c r="I98" s="74">
        <f t="shared" si="17"/>
        <v>0</v>
      </c>
      <c r="J98" s="74">
        <f t="shared" si="17"/>
        <v>0</v>
      </c>
    </row>
    <row r="99" spans="1:10" ht="12.75">
      <c r="A99" s="49"/>
      <c r="B99" s="50"/>
      <c r="C99" s="49"/>
      <c r="D99" s="56" t="s">
        <v>120</v>
      </c>
      <c r="E99" s="83"/>
      <c r="F99" s="83"/>
      <c r="G99" s="83"/>
      <c r="H99" s="83"/>
      <c r="I99" s="83"/>
      <c r="J99" s="83"/>
    </row>
    <row r="100" spans="1:10" ht="25.5">
      <c r="A100" s="49"/>
      <c r="B100" s="50"/>
      <c r="C100" s="49"/>
      <c r="D100" s="56" t="s">
        <v>121</v>
      </c>
      <c r="E100" s="83"/>
      <c r="F100" s="83"/>
      <c r="G100" s="83"/>
      <c r="H100" s="83"/>
      <c r="I100" s="83"/>
      <c r="J100" s="83"/>
    </row>
    <row r="101" spans="1:10" ht="25.5">
      <c r="A101" s="49"/>
      <c r="B101" s="50"/>
      <c r="C101" s="49"/>
      <c r="D101" s="56" t="s">
        <v>122</v>
      </c>
      <c r="E101" s="83"/>
      <c r="F101" s="83"/>
      <c r="G101" s="83"/>
      <c r="H101" s="83"/>
      <c r="I101" s="83"/>
      <c r="J101" s="83"/>
    </row>
    <row r="102" spans="1:10" ht="25.5">
      <c r="A102" s="49"/>
      <c r="B102" s="50"/>
      <c r="C102" s="49"/>
      <c r="D102" s="56" t="s">
        <v>123</v>
      </c>
      <c r="E102" s="83"/>
      <c r="F102" s="83"/>
      <c r="G102" s="83"/>
      <c r="H102" s="83"/>
      <c r="I102" s="83"/>
      <c r="J102" s="83"/>
    </row>
    <row r="103" spans="1:10" ht="25.5">
      <c r="A103" s="49"/>
      <c r="B103" s="50"/>
      <c r="C103" s="49"/>
      <c r="D103" s="51" t="s">
        <v>124</v>
      </c>
      <c r="E103" s="83"/>
      <c r="F103" s="83"/>
      <c r="G103" s="83"/>
      <c r="H103" s="83"/>
      <c r="I103" s="83"/>
      <c r="J103" s="83"/>
    </row>
    <row r="104" spans="1:10" ht="12.75">
      <c r="A104" s="8"/>
      <c r="B104" s="10">
        <v>30</v>
      </c>
      <c r="C104" s="8"/>
      <c r="D104" s="11" t="s">
        <v>125</v>
      </c>
      <c r="E104" s="74">
        <f aca="true" t="shared" si="18" ref="E104:J104">E106+E107+E108+E109+E105</f>
        <v>133.67000000000002</v>
      </c>
      <c r="F104" s="74">
        <f t="shared" si="18"/>
        <v>133.67000000000002</v>
      </c>
      <c r="G104" s="74">
        <f t="shared" si="18"/>
        <v>133.67000000000002</v>
      </c>
      <c r="H104" s="74">
        <f t="shared" si="18"/>
        <v>133.67000000000002</v>
      </c>
      <c r="I104" s="74">
        <f t="shared" si="18"/>
        <v>14.790000000000001</v>
      </c>
      <c r="J104" s="74">
        <f t="shared" si="18"/>
        <v>138.49699999999999</v>
      </c>
    </row>
    <row r="105" spans="1:10" ht="12.75">
      <c r="A105" s="8"/>
      <c r="B105" s="10"/>
      <c r="C105" s="40" t="s">
        <v>28</v>
      </c>
      <c r="D105" s="8" t="s">
        <v>126</v>
      </c>
      <c r="E105" s="83">
        <v>1.31</v>
      </c>
      <c r="F105" s="83">
        <v>1.31</v>
      </c>
      <c r="G105" s="84">
        <v>1.31</v>
      </c>
      <c r="H105" s="83">
        <v>1.31</v>
      </c>
      <c r="I105" s="83">
        <v>0</v>
      </c>
      <c r="J105" s="83">
        <v>1.314</v>
      </c>
    </row>
    <row r="106" spans="1:10" ht="12.75">
      <c r="A106" s="8"/>
      <c r="B106" s="10"/>
      <c r="C106" s="40" t="s">
        <v>32</v>
      </c>
      <c r="D106" s="8" t="s">
        <v>127</v>
      </c>
      <c r="E106" s="83"/>
      <c r="F106" s="83"/>
      <c r="G106" s="84"/>
      <c r="H106" s="83"/>
      <c r="I106" s="83">
        <v>0</v>
      </c>
      <c r="J106" s="83"/>
    </row>
    <row r="107" spans="1:10" ht="12.75">
      <c r="A107" s="8"/>
      <c r="B107" s="8"/>
      <c r="C107" s="40" t="s">
        <v>34</v>
      </c>
      <c r="D107" s="8" t="s">
        <v>128</v>
      </c>
      <c r="E107" s="83">
        <v>0.21</v>
      </c>
      <c r="F107" s="83">
        <v>0.21</v>
      </c>
      <c r="G107" s="84">
        <v>0.21</v>
      </c>
      <c r="H107" s="83">
        <v>0.21</v>
      </c>
      <c r="I107" s="83">
        <v>0.21</v>
      </c>
      <c r="J107" s="83">
        <v>0.209</v>
      </c>
    </row>
    <row r="108" spans="1:10" ht="12.75">
      <c r="A108" s="8"/>
      <c r="B108" s="8"/>
      <c r="C108" s="40" t="s">
        <v>44</v>
      </c>
      <c r="D108" s="8" t="s">
        <v>129</v>
      </c>
      <c r="E108" s="83"/>
      <c r="F108" s="83"/>
      <c r="G108" s="84"/>
      <c r="H108" s="83"/>
      <c r="I108" s="83">
        <v>0</v>
      </c>
      <c r="J108" s="83"/>
    </row>
    <row r="109" spans="1:10" ht="12.75">
      <c r="A109" s="8"/>
      <c r="B109" s="8"/>
      <c r="C109" s="8">
        <v>30</v>
      </c>
      <c r="D109" s="8" t="s">
        <v>130</v>
      </c>
      <c r="E109" s="83">
        <v>132.15</v>
      </c>
      <c r="F109" s="83">
        <v>132.15</v>
      </c>
      <c r="G109" s="84">
        <v>132.15</v>
      </c>
      <c r="H109" s="83">
        <v>132.15</v>
      </c>
      <c r="I109" s="83">
        <v>14.58</v>
      </c>
      <c r="J109" s="83">
        <v>136.974</v>
      </c>
    </row>
    <row r="110" spans="1:10" s="59" customFormat="1" ht="12.75">
      <c r="A110" s="57">
        <v>59</v>
      </c>
      <c r="B110" s="58"/>
      <c r="C110" s="58"/>
      <c r="D110" s="57" t="s">
        <v>131</v>
      </c>
      <c r="E110" s="85">
        <f aca="true" t="shared" si="19" ref="E110:J110">+E112+E111</f>
        <v>250.73</v>
      </c>
      <c r="F110" s="85">
        <f t="shared" si="19"/>
        <v>250.73</v>
      </c>
      <c r="G110" s="85">
        <f t="shared" si="19"/>
        <v>250.73</v>
      </c>
      <c r="H110" s="85">
        <f t="shared" si="19"/>
        <v>250.73</v>
      </c>
      <c r="I110" s="85">
        <f t="shared" si="19"/>
        <v>36</v>
      </c>
      <c r="J110" s="85">
        <f t="shared" si="19"/>
        <v>250.73</v>
      </c>
    </row>
    <row r="111" spans="1:10" s="59" customFormat="1" ht="12.75">
      <c r="A111" s="57"/>
      <c r="B111" s="57">
        <v>17</v>
      </c>
      <c r="C111" s="58"/>
      <c r="D111" s="58" t="s">
        <v>132</v>
      </c>
      <c r="E111" s="83"/>
      <c r="F111" s="83"/>
      <c r="G111" s="83"/>
      <c r="H111" s="83"/>
      <c r="I111" s="83"/>
      <c r="J111" s="83"/>
    </row>
    <row r="112" spans="1:10" s="59" customFormat="1" ht="12.75">
      <c r="A112" s="58"/>
      <c r="B112" s="57">
        <v>40</v>
      </c>
      <c r="C112" s="58"/>
      <c r="D112" s="58" t="s">
        <v>133</v>
      </c>
      <c r="E112" s="83">
        <v>250.73</v>
      </c>
      <c r="F112" s="83">
        <v>250.73</v>
      </c>
      <c r="G112" s="83">
        <v>250.73</v>
      </c>
      <c r="H112" s="83">
        <v>250.73</v>
      </c>
      <c r="I112" s="83">
        <v>36</v>
      </c>
      <c r="J112" s="83">
        <v>250.73</v>
      </c>
    </row>
    <row r="113" spans="1:10" ht="12.75">
      <c r="A113" s="11">
        <v>70</v>
      </c>
      <c r="B113" s="8"/>
      <c r="C113" s="8"/>
      <c r="D113" s="11" t="s">
        <v>134</v>
      </c>
      <c r="E113" s="74">
        <f aca="true" t="shared" si="20" ref="E113:J113">E114</f>
        <v>0</v>
      </c>
      <c r="F113" s="74">
        <f t="shared" si="20"/>
        <v>0</v>
      </c>
      <c r="G113" s="74">
        <f t="shared" si="20"/>
        <v>0</v>
      </c>
      <c r="H113" s="74">
        <f t="shared" si="20"/>
        <v>0</v>
      </c>
      <c r="I113" s="74">
        <f t="shared" si="20"/>
        <v>0</v>
      </c>
      <c r="J113" s="74">
        <f t="shared" si="20"/>
        <v>77.32</v>
      </c>
    </row>
    <row r="114" spans="1:10" ht="12.75">
      <c r="A114" s="11">
        <v>71</v>
      </c>
      <c r="B114" s="8"/>
      <c r="C114" s="8"/>
      <c r="D114" s="11" t="s">
        <v>135</v>
      </c>
      <c r="E114" s="74">
        <f aca="true" t="shared" si="21" ref="E114:J114">E115+E120</f>
        <v>0</v>
      </c>
      <c r="F114" s="74">
        <f t="shared" si="21"/>
        <v>0</v>
      </c>
      <c r="G114" s="74">
        <f t="shared" si="21"/>
        <v>0</v>
      </c>
      <c r="H114" s="74">
        <f t="shared" si="21"/>
        <v>0</v>
      </c>
      <c r="I114" s="74">
        <f t="shared" si="21"/>
        <v>0</v>
      </c>
      <c r="J114" s="74">
        <f t="shared" si="21"/>
        <v>77.32</v>
      </c>
    </row>
    <row r="115" spans="1:10" ht="12.75">
      <c r="A115" s="8"/>
      <c r="B115" s="10" t="s">
        <v>28</v>
      </c>
      <c r="C115" s="40"/>
      <c r="D115" s="11" t="s">
        <v>136</v>
      </c>
      <c r="E115" s="74">
        <f aca="true" t="shared" si="22" ref="E115:J115">E116+E117+E118+E119</f>
        <v>0</v>
      </c>
      <c r="F115" s="74">
        <f t="shared" si="22"/>
        <v>0</v>
      </c>
      <c r="G115" s="74">
        <f t="shared" si="22"/>
        <v>0</v>
      </c>
      <c r="H115" s="74">
        <f t="shared" si="22"/>
        <v>0</v>
      </c>
      <c r="I115" s="74">
        <f t="shared" si="22"/>
        <v>0</v>
      </c>
      <c r="J115" s="74">
        <f t="shared" si="22"/>
        <v>77.32</v>
      </c>
    </row>
    <row r="116" spans="1:10" ht="12.75">
      <c r="A116" s="8"/>
      <c r="B116" s="8"/>
      <c r="C116" s="40" t="s">
        <v>28</v>
      </c>
      <c r="D116" s="8" t="s">
        <v>137</v>
      </c>
      <c r="E116" s="83"/>
      <c r="F116" s="83"/>
      <c r="G116" s="83"/>
      <c r="H116" s="83"/>
      <c r="I116" s="83"/>
      <c r="J116" s="83"/>
    </row>
    <row r="117" spans="1:10" ht="12.75">
      <c r="A117" s="8"/>
      <c r="B117" s="8"/>
      <c r="C117" s="40" t="s">
        <v>30</v>
      </c>
      <c r="D117" s="8" t="s">
        <v>138</v>
      </c>
      <c r="E117" s="83"/>
      <c r="F117" s="83"/>
      <c r="G117" s="83"/>
      <c r="H117" s="83"/>
      <c r="I117" s="83"/>
      <c r="J117" s="83">
        <v>77.32</v>
      </c>
    </row>
    <row r="118" spans="1:10" ht="12.75">
      <c r="A118" s="8"/>
      <c r="B118" s="8"/>
      <c r="C118" s="40" t="s">
        <v>32</v>
      </c>
      <c r="D118" s="8" t="s">
        <v>139</v>
      </c>
      <c r="E118" s="83"/>
      <c r="F118" s="83"/>
      <c r="G118" s="83"/>
      <c r="H118" s="83"/>
      <c r="I118" s="83"/>
      <c r="J118" s="83"/>
    </row>
    <row r="119" spans="1:10" ht="12.75">
      <c r="A119" s="8"/>
      <c r="B119" s="8"/>
      <c r="C119" s="40" t="s">
        <v>140</v>
      </c>
      <c r="D119" s="8" t="s">
        <v>141</v>
      </c>
      <c r="E119" s="83"/>
      <c r="F119" s="83"/>
      <c r="G119" s="83"/>
      <c r="H119" s="83"/>
      <c r="I119" s="83"/>
      <c r="J119" s="83"/>
    </row>
    <row r="120" spans="1:10" ht="12.75">
      <c r="A120" s="8"/>
      <c r="B120" s="10" t="s">
        <v>32</v>
      </c>
      <c r="C120" s="40"/>
      <c r="D120" s="8" t="s">
        <v>142</v>
      </c>
      <c r="E120" s="83"/>
      <c r="F120" s="83"/>
      <c r="G120" s="83"/>
      <c r="H120" s="83"/>
      <c r="I120" s="83"/>
      <c r="J120" s="83"/>
    </row>
    <row r="121" spans="1:10" ht="22.5" customHeight="1">
      <c r="A121" s="33"/>
      <c r="B121" s="34">
        <v>85</v>
      </c>
      <c r="C121" s="37"/>
      <c r="D121" s="60" t="s">
        <v>143</v>
      </c>
      <c r="E121" s="82">
        <v>-87.02</v>
      </c>
      <c r="F121" s="82">
        <v>-87.02</v>
      </c>
      <c r="G121" s="82">
        <v>-87.02</v>
      </c>
      <c r="H121" s="82">
        <v>-87.02</v>
      </c>
      <c r="I121" s="82"/>
      <c r="J121" s="82"/>
    </row>
    <row r="122" spans="1:10" ht="15" customHeight="1">
      <c r="A122" s="4"/>
      <c r="B122" s="61"/>
      <c r="C122" s="62"/>
      <c r="D122" s="32"/>
      <c r="E122" s="18"/>
      <c r="F122" s="18"/>
      <c r="G122" s="18"/>
      <c r="H122" s="18"/>
      <c r="I122" s="18"/>
      <c r="J122" s="18"/>
    </row>
    <row r="123" spans="1:10" ht="15">
      <c r="A123" s="95" t="s">
        <v>144</v>
      </c>
      <c r="B123" s="95"/>
      <c r="C123" s="95"/>
      <c r="D123" s="95"/>
      <c r="E123" s="95"/>
      <c r="F123" s="95"/>
      <c r="G123" s="95"/>
      <c r="H123" s="95"/>
      <c r="I123" s="95"/>
      <c r="J123" s="95"/>
    </row>
    <row r="124" spans="1:10" s="65" customFormat="1" ht="12.75">
      <c r="A124" s="63"/>
      <c r="B124" s="64"/>
      <c r="C124" s="63"/>
      <c r="D124" s="63"/>
      <c r="E124" s="63"/>
      <c r="F124" s="63"/>
      <c r="G124" s="63"/>
      <c r="H124" s="63"/>
      <c r="I124" s="63"/>
      <c r="J124" s="63"/>
    </row>
    <row r="125" spans="1:10" ht="15.75">
      <c r="A125" s="4"/>
      <c r="B125" s="66"/>
      <c r="C125" s="73" t="s">
        <v>148</v>
      </c>
      <c r="D125" s="66"/>
      <c r="F125" s="67"/>
      <c r="H125" s="68"/>
      <c r="I125" s="69"/>
      <c r="J125" s="69"/>
    </row>
    <row r="126" spans="1:10" s="70" customFormat="1" ht="15.75">
      <c r="A126" s="90"/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9" s="70" customFormat="1" ht="15.75">
      <c r="A127" s="71"/>
      <c r="B127" s="71"/>
      <c r="C127" s="71"/>
      <c r="D127" s="71" t="s">
        <v>145</v>
      </c>
      <c r="H127" s="71" t="s">
        <v>146</v>
      </c>
      <c r="I127" s="72"/>
    </row>
    <row r="128" spans="1:10" s="70" customFormat="1" ht="15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</row>
    <row r="129" spans="1:9" s="70" customFormat="1" ht="15.75">
      <c r="A129" s="71"/>
      <c r="B129" s="71"/>
      <c r="C129" s="71"/>
      <c r="D129" s="71"/>
      <c r="I129" s="72"/>
    </row>
    <row r="130" spans="1:10" s="70" customFormat="1" ht="15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9" s="70" customFormat="1" ht="15.75">
      <c r="A131" s="71"/>
      <c r="B131" s="71"/>
      <c r="C131" s="71"/>
      <c r="D131" s="71"/>
      <c r="I131" s="72"/>
    </row>
    <row r="132" spans="1:10" s="70" customFormat="1" ht="15.75">
      <c r="A132" s="86"/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s="70" customFormat="1" ht="15.75">
      <c r="A133" s="86"/>
      <c r="B133" s="86"/>
      <c r="C133" s="86"/>
      <c r="D133" s="86"/>
      <c r="E133" s="86"/>
      <c r="F133" s="86"/>
      <c r="G133" s="86"/>
      <c r="H133" s="86"/>
      <c r="I133" s="86"/>
      <c r="J133" s="86"/>
    </row>
  </sheetData>
  <sheetProtection/>
  <mergeCells count="12">
    <mergeCell ref="N6:N7"/>
    <mergeCell ref="M27:Q27"/>
    <mergeCell ref="M28:Q30"/>
    <mergeCell ref="A123:J123"/>
    <mergeCell ref="A133:J133"/>
    <mergeCell ref="A1:D1"/>
    <mergeCell ref="B3:J3"/>
    <mergeCell ref="B4:J4"/>
    <mergeCell ref="A126:J126"/>
    <mergeCell ref="A128:J128"/>
    <mergeCell ref="A130:J130"/>
    <mergeCell ref="A132:J132"/>
  </mergeCells>
  <printOptions horizontalCentered="1"/>
  <pageMargins left="0" right="0" top="0" bottom="0" header="0" footer="0"/>
  <pageSetup orientation="portrait" paperSize="9" scale="71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Pricope</dc:creator>
  <cp:keywords/>
  <dc:description/>
  <cp:lastModifiedBy>Windows User</cp:lastModifiedBy>
  <cp:lastPrinted>2020-08-17T06:46:03Z</cp:lastPrinted>
  <dcterms:created xsi:type="dcterms:W3CDTF">2020-06-12T14:10:13Z</dcterms:created>
  <dcterms:modified xsi:type="dcterms:W3CDTF">2020-08-17T06:46:14Z</dcterms:modified>
  <cp:category/>
  <cp:version/>
  <cp:contentType/>
  <cp:contentStatus/>
</cp:coreProperties>
</file>